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372" tabRatio="665"/>
  </bookViews>
  <sheets>
    <sheet name="计税成本标准（征求意见稿）" sheetId="1" r:id="rId1"/>
    <sheet name="附表1.户内装修指标细目组成（征求意见稿）" sheetId="2" r:id="rId2"/>
    <sheet name="附表2.室外环境指标细目组成（征求意见稿）" sheetId="3" r:id="rId3"/>
    <sheet name="附表3.绿化工程指标细目组成（征求意见稿）" sheetId="4" r:id="rId4"/>
  </sheets>
  <definedNames>
    <definedName name="_xlnm.Print_Area" localSheetId="0">'计税成本标准（征求意见稿）'!$A$1:$S$35</definedName>
    <definedName name="_xlnm.Print_Area" localSheetId="1">'附表1.户内装修指标细目组成（征求意见稿）'!$A$1:$BJ$44</definedName>
  </definedNames>
  <calcPr calcId="144525"/>
</workbook>
</file>

<file path=xl/sharedStrings.xml><?xml version="1.0" encoding="utf-8"?>
<sst xmlns="http://schemas.openxmlformats.org/spreadsheetml/2006/main" count="345" uniqueCount="174">
  <si>
    <t>附件</t>
  </si>
  <si>
    <t>新余市2008-2021年度房地产开发项目工程造价计税成本标准（征求意见稿）</t>
  </si>
  <si>
    <t>分类</t>
  </si>
  <si>
    <t>模块选择</t>
  </si>
  <si>
    <t>造价指标（元/㎡）</t>
  </si>
  <si>
    <t>备 注</t>
  </si>
  <si>
    <t>楼宇建筑工程</t>
  </si>
  <si>
    <t>基础工程</t>
  </si>
  <si>
    <t>天然
基础</t>
  </si>
  <si>
    <t>独立基础</t>
  </si>
  <si>
    <t>1.按总建筑面积计；2.若有两种或以上类型基础，按其相应的其上的总建筑面积计算造价。</t>
  </si>
  <si>
    <t>满堂片筏基础</t>
  </si>
  <si>
    <t>桩基础</t>
  </si>
  <si>
    <t>人工挖孔桩</t>
  </si>
  <si>
    <t>1.按总建筑面积计；2.旋挖桩/夯扩桩/沉管灌注桩参考钻孔桩；3.若有两种或以上类型桩，按其相应的其上的总建筑面积计算造价。</t>
  </si>
  <si>
    <t>预制管桩</t>
  </si>
  <si>
    <t>钻（冲）孔桩</t>
  </si>
  <si>
    <t>地下室工程</t>
  </si>
  <si>
    <t>基坑
支护</t>
  </si>
  <si>
    <t>共1层</t>
  </si>
  <si>
    <t>1.按地下室总建筑面积计；2、基坑支护为开挖地下室土方的措施费用，实际发生才能计算；3、与地下室层数相对应，按地下室总层数套用相应层数指标计算；4、基坑支护，当地下室面积小，土质软弱且不稳定，四周均有建筑物且比较靠近，变形控制要求高，需要较强支护系统时，相应造价指标乘以调整系数1.3。</t>
  </si>
  <si>
    <t>共2层</t>
  </si>
  <si>
    <t>地下室</t>
  </si>
  <si>
    <t>1.按地下室总建筑面积（含人防面积）计算；
2.含土方开挖、土建、给排水、照明、消防、弱电、 防雷、通风，简单装修等。</t>
  </si>
  <si>
    <t>人防工程+</t>
  </si>
  <si>
    <t>1.按地下室人防建筑面积计；2.‘+’表示除地下室通用指标外，因人防部分而增加的单方造价。</t>
  </si>
  <si>
    <t>地上建筑工程</t>
  </si>
  <si>
    <t>别墅</t>
  </si>
  <si>
    <t>独栋</t>
  </si>
  <si>
    <t>1.按各模块相应建筑面积计，塔楼下面有裙楼的，应扣除裙楼建筑面积；2.单体建筑的公共设施配套用房包括幼儿园、居委（派出所）用房、物业用房、垃圾站、厕所等，按满足基本使用标准计；3.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，防雷等；4.住宅塔楼第1、2层等楼层为商铺、办公等用途的，参考“商业裙楼”造价指标；5.不含电梯；6.商业裙楼层高首层按6m，标准层4.5m计；7.住宅塔楼层高按3m计；8.双拼别墅参考独栋；9.不含电梯、中央空调设备。</t>
  </si>
  <si>
    <t>联排</t>
  </si>
  <si>
    <t>公共设施配套用房</t>
  </si>
  <si>
    <t>综合性大商业</t>
  </si>
  <si>
    <t>商业裙楼</t>
  </si>
  <si>
    <t>商业塔楼</t>
  </si>
  <si>
    <t>住宅
塔楼</t>
  </si>
  <si>
    <t>≤6层</t>
  </si>
  <si>
    <t>7-11层</t>
  </si>
  <si>
    <t>12-18层</t>
  </si>
  <si>
    <r>
      <rPr>
        <sz val="12"/>
        <rFont val="宋体"/>
        <charset val="134"/>
      </rPr>
      <t xml:space="preserve">18层以上
</t>
    </r>
    <r>
      <rPr>
        <sz val="9"/>
        <rFont val="宋体"/>
        <charset val="134"/>
      </rPr>
      <t>（100米以下）</t>
    </r>
  </si>
  <si>
    <t>公寓楼</t>
  </si>
  <si>
    <t>层高≤3.9m</t>
  </si>
  <si>
    <t>1.按模块相应建筑面积计，下面有裙楼的，应扣除裙楼面积；2.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，给水入口和排水出口等；3.不含电梯、中央空调设备。</t>
  </si>
  <si>
    <t>层高&gt;3.9m</t>
  </si>
  <si>
    <t>特殊装饰工程</t>
  </si>
  <si>
    <t>户内装修</t>
  </si>
  <si>
    <t>1.按户内装修面积计，中等装修标准；2.装修标准 客厅：地面600*600抛光砖、简单吊顶、刷乳胶漆、踢脚线；房间：地面600*600抛光砖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.安装 配电箱和弱电箱及其全屋布线、开关插座、灯具，给水管安装等；4.造价指标细目详见《户内装修指标细目组成》。</t>
  </si>
  <si>
    <t>高档外立面</t>
  </si>
  <si>
    <t>干挂石材+</t>
  </si>
  <si>
    <t>1.干挂石材和玻璃幕墙均按其外立面面积计；2.‘+’表示采用挂石、玻璃外幕墙而额外增加的造价指标。</t>
  </si>
  <si>
    <t>玻璃幕墙+</t>
  </si>
  <si>
    <t>燃气工程（元/户）</t>
  </si>
  <si>
    <t>-</t>
  </si>
  <si>
    <t>1.按户计；2.一户一表成本，包括工程费、户内设施配套费、集抄费、容量气价费。</t>
  </si>
  <si>
    <t>室外
工程</t>
  </si>
  <si>
    <t>室外配套工程</t>
  </si>
  <si>
    <t>室外环境</t>
  </si>
  <si>
    <t>1.按环境占地面积作为计算基数；2.含综合管网，含各种基础设施，含硬质铺装及各类小品、水景、生化池、围墙、小区大门、小区车行道、人行道、活动广场、小区照明等；3.造价指标细目详见《室外环境指标细目组成》。</t>
  </si>
  <si>
    <t>绿化工程</t>
  </si>
  <si>
    <t>1.园林绿化包括绿地整理、乔木、灌木、露地花卉、草皮等植物的种植及保养，绿化给排水安装等；2.不含园建工程；3.造价指标细目详见《绿化工程指标细目组成》。</t>
  </si>
  <si>
    <t>其他工程</t>
  </si>
  <si>
    <r>
      <rPr>
        <sz val="12"/>
        <rFont val="宋体"/>
        <charset val="134"/>
      </rPr>
      <t xml:space="preserve">三通一平土方挖运工程
</t>
    </r>
    <r>
      <rPr>
        <sz val="9"/>
        <rFont val="宋体"/>
        <charset val="134"/>
      </rPr>
      <t>（元/ m³）</t>
    </r>
  </si>
  <si>
    <t>1.按实体体积计；2.仅指前期‘三通一平’土方开挖，运距按5km计，每增减1km增减 1元/m3  。</t>
  </si>
  <si>
    <r>
      <rPr>
        <sz val="12"/>
        <rFont val="宋体"/>
        <charset val="134"/>
      </rPr>
      <t xml:space="preserve">挡土墙
</t>
    </r>
    <r>
      <rPr>
        <sz val="9"/>
        <rFont val="宋体"/>
        <charset val="134"/>
      </rPr>
      <t>（元/m³）</t>
    </r>
  </si>
  <si>
    <t>砌石</t>
  </si>
  <si>
    <t>1.按挡土墙实体体积计；2.含压顶、墙身、基础、垫层、挡墙基础土方挖填运及台背回填等。</t>
  </si>
  <si>
    <t>钢筋混凝土</t>
  </si>
  <si>
    <r>
      <rPr>
        <b/>
        <sz val="12"/>
        <color rgb="FF000000"/>
        <rFont val="宋体"/>
        <charset val="134"/>
        <scheme val="minor"/>
      </rPr>
      <t>备注：</t>
    </r>
    <r>
      <rPr>
        <sz val="12"/>
        <color rgb="FF000000"/>
        <rFont val="宋体"/>
        <charset val="134"/>
        <scheme val="minor"/>
      </rPr>
      <t>1.电梯工程按梯数和对应使用的总层数造价指标计算。7-9层：电梯每层每台21290元；10-18层：电梯每层每台18588元；19层以上：电梯每层每台16539元。2.电表前供电工程按总建筑面积（地上+地下）计算，85元/m2。</t>
    </r>
  </si>
  <si>
    <t>电梯品牌：上海三菱、通力、奥的斯；含安装及设备费用。</t>
  </si>
  <si>
    <t>附表1.户内装修指标细目组成（征求意见稿）</t>
  </si>
  <si>
    <t>项  目</t>
  </si>
  <si>
    <t>工程量</t>
  </si>
  <si>
    <r>
      <rPr>
        <b/>
        <sz val="12"/>
        <rFont val="Times New Roman"/>
        <charset val="0"/>
      </rPr>
      <t>2008</t>
    </r>
    <r>
      <rPr>
        <b/>
        <sz val="12"/>
        <rFont val="宋体"/>
        <charset val="134"/>
      </rPr>
      <t>年</t>
    </r>
  </si>
  <si>
    <r>
      <rPr>
        <b/>
        <sz val="12"/>
        <rFont val="Times New Roman"/>
        <charset val="0"/>
      </rPr>
      <t>2009</t>
    </r>
    <r>
      <rPr>
        <b/>
        <sz val="12"/>
        <rFont val="宋体"/>
        <charset val="134"/>
      </rPr>
      <t>年</t>
    </r>
  </si>
  <si>
    <r>
      <rPr>
        <b/>
        <sz val="12"/>
        <rFont val="Times New Roman"/>
        <charset val="0"/>
      </rPr>
      <t>2010</t>
    </r>
    <r>
      <rPr>
        <b/>
        <sz val="12"/>
        <rFont val="宋体"/>
        <charset val="134"/>
      </rPr>
      <t>年</t>
    </r>
  </si>
  <si>
    <r>
      <rPr>
        <b/>
        <sz val="12"/>
        <rFont val="Times New Roman"/>
        <charset val="0"/>
      </rPr>
      <t>2011</t>
    </r>
    <r>
      <rPr>
        <b/>
        <sz val="12"/>
        <rFont val="宋体"/>
        <charset val="134"/>
      </rPr>
      <t>年</t>
    </r>
  </si>
  <si>
    <r>
      <rPr>
        <b/>
        <sz val="12"/>
        <rFont val="Times New Roman"/>
        <charset val="0"/>
      </rPr>
      <t>2012</t>
    </r>
    <r>
      <rPr>
        <b/>
        <sz val="12"/>
        <rFont val="宋体"/>
        <charset val="134"/>
      </rPr>
      <t>年</t>
    </r>
  </si>
  <si>
    <r>
      <rPr>
        <b/>
        <sz val="12"/>
        <rFont val="Times New Roman"/>
        <charset val="0"/>
      </rPr>
      <t>2013</t>
    </r>
    <r>
      <rPr>
        <b/>
        <sz val="12"/>
        <rFont val="宋体"/>
        <charset val="134"/>
      </rPr>
      <t>年</t>
    </r>
  </si>
  <si>
    <r>
      <rPr>
        <b/>
        <sz val="12"/>
        <rFont val="Times New Roman"/>
        <charset val="0"/>
      </rPr>
      <t>2014</t>
    </r>
    <r>
      <rPr>
        <b/>
        <sz val="12"/>
        <rFont val="宋体"/>
        <charset val="134"/>
      </rPr>
      <t>年</t>
    </r>
  </si>
  <si>
    <r>
      <rPr>
        <b/>
        <sz val="12"/>
        <rFont val="Times New Roman"/>
        <charset val="0"/>
      </rPr>
      <t>2015</t>
    </r>
    <r>
      <rPr>
        <b/>
        <sz val="12"/>
        <rFont val="宋体"/>
        <charset val="134"/>
      </rPr>
      <t>年</t>
    </r>
  </si>
  <si>
    <r>
      <rPr>
        <b/>
        <sz val="12"/>
        <rFont val="Times New Roman"/>
        <charset val="0"/>
      </rPr>
      <t>2016</t>
    </r>
    <r>
      <rPr>
        <b/>
        <sz val="12"/>
        <rFont val="宋体"/>
        <charset val="134"/>
      </rPr>
      <t>年</t>
    </r>
    <r>
      <rPr>
        <b/>
        <sz val="12"/>
        <rFont val="Times New Roman"/>
        <charset val="0"/>
      </rPr>
      <t>5</t>
    </r>
    <r>
      <rPr>
        <b/>
        <sz val="12"/>
        <rFont val="宋体"/>
        <charset val="134"/>
      </rPr>
      <t>月</t>
    </r>
    <r>
      <rPr>
        <b/>
        <sz val="12"/>
        <rFont val="Times New Roman"/>
        <charset val="0"/>
      </rPr>
      <t>1</t>
    </r>
    <r>
      <rPr>
        <b/>
        <sz val="12"/>
        <rFont val="宋体"/>
        <charset val="134"/>
      </rPr>
      <t>日前</t>
    </r>
  </si>
  <si>
    <r>
      <rPr>
        <b/>
        <sz val="12"/>
        <rFont val="Times New Roman"/>
        <charset val="0"/>
      </rPr>
      <t>2016</t>
    </r>
    <r>
      <rPr>
        <b/>
        <sz val="12"/>
        <rFont val="宋体"/>
        <charset val="134"/>
      </rPr>
      <t>年</t>
    </r>
    <r>
      <rPr>
        <b/>
        <sz val="12"/>
        <rFont val="Times New Roman"/>
        <charset val="0"/>
      </rPr>
      <t>5</t>
    </r>
    <r>
      <rPr>
        <b/>
        <sz val="12"/>
        <rFont val="宋体"/>
        <charset val="134"/>
      </rPr>
      <t>月</t>
    </r>
    <r>
      <rPr>
        <b/>
        <sz val="12"/>
        <rFont val="Times New Roman"/>
        <charset val="0"/>
      </rPr>
      <t>1</t>
    </r>
    <r>
      <rPr>
        <b/>
        <sz val="12"/>
        <rFont val="宋体"/>
        <charset val="134"/>
      </rPr>
      <t>日后</t>
    </r>
  </si>
  <si>
    <r>
      <rPr>
        <b/>
        <sz val="12"/>
        <rFont val="Times New Roman"/>
        <charset val="0"/>
      </rPr>
      <t>2017</t>
    </r>
    <r>
      <rPr>
        <b/>
        <sz val="12"/>
        <rFont val="宋体"/>
        <charset val="134"/>
      </rPr>
      <t>年</t>
    </r>
  </si>
  <si>
    <t>2018年</t>
  </si>
  <si>
    <t>2019年</t>
  </si>
  <si>
    <t>2020年</t>
  </si>
  <si>
    <t>2021年</t>
  </si>
  <si>
    <t>单位</t>
  </si>
  <si>
    <t>数量</t>
  </si>
  <si>
    <t>单价</t>
  </si>
  <si>
    <t>合价</t>
  </si>
  <si>
    <t>装饰</t>
  </si>
  <si>
    <t>客厅
卧室</t>
  </si>
  <si>
    <r>
      <rPr>
        <sz val="12"/>
        <rFont val="宋体"/>
        <charset val="134"/>
      </rPr>
      <t>房间门</t>
    </r>
  </si>
  <si>
    <r>
      <rPr>
        <sz val="12"/>
        <rFont val="宋体"/>
        <charset val="134"/>
      </rPr>
      <t>樘</t>
    </r>
  </si>
  <si>
    <r>
      <rPr>
        <sz val="12"/>
        <rFont val="宋体"/>
        <charset val="134"/>
      </rPr>
      <t>窗帘盒</t>
    </r>
  </si>
  <si>
    <t>m</t>
  </si>
  <si>
    <r>
      <rPr>
        <sz val="12"/>
        <rFont val="宋体"/>
        <charset val="134"/>
      </rPr>
      <t>石膏板吊顶</t>
    </r>
  </si>
  <si>
    <t>m2</t>
  </si>
  <si>
    <r>
      <rPr>
        <sz val="12"/>
        <rFont val="宋体"/>
        <charset val="134"/>
      </rPr>
      <t>纸面石膏板平顶</t>
    </r>
  </si>
  <si>
    <r>
      <rPr>
        <sz val="12"/>
        <rFont val="宋体"/>
        <charset val="134"/>
      </rPr>
      <t>石膏板线条</t>
    </r>
  </si>
  <si>
    <r>
      <rPr>
        <sz val="12"/>
        <rFont val="宋体"/>
        <charset val="134"/>
      </rPr>
      <t>天花、墙面刷乳胶漆</t>
    </r>
  </si>
  <si>
    <r>
      <rPr>
        <sz val="12"/>
        <rFont val="Times New Roman"/>
        <charset val="0"/>
      </rPr>
      <t>600*600</t>
    </r>
    <r>
      <rPr>
        <sz val="12"/>
        <rFont val="宋体"/>
        <charset val="134"/>
      </rPr>
      <t>抛光砖</t>
    </r>
  </si>
  <si>
    <r>
      <rPr>
        <sz val="12"/>
        <rFont val="宋体"/>
        <charset val="134"/>
      </rPr>
      <t>水泥砂浆找平</t>
    </r>
  </si>
  <si>
    <r>
      <rPr>
        <sz val="12"/>
        <rFont val="宋体"/>
        <charset val="134"/>
      </rPr>
      <t>金属收口条</t>
    </r>
  </si>
  <si>
    <r>
      <rPr>
        <sz val="12"/>
        <rFont val="宋体"/>
        <charset val="134"/>
      </rPr>
      <t>石材地面</t>
    </r>
  </si>
  <si>
    <t>厨房
卫生间
阳台</t>
  </si>
  <si>
    <r>
      <rPr>
        <sz val="12"/>
        <rFont val="宋体"/>
        <charset val="134"/>
      </rPr>
      <t>公卫消防门</t>
    </r>
  </si>
  <si>
    <r>
      <rPr>
        <sz val="12"/>
        <rFont val="宋体"/>
        <charset val="134"/>
      </rPr>
      <t>厨房门</t>
    </r>
  </si>
  <si>
    <r>
      <rPr>
        <sz val="12"/>
        <rFont val="宋体"/>
        <charset val="134"/>
      </rPr>
      <t>主卫门</t>
    </r>
  </si>
  <si>
    <r>
      <rPr>
        <sz val="12"/>
        <rFont val="宋体"/>
        <charset val="134"/>
      </rPr>
      <t>铝扣板</t>
    </r>
    <r>
      <rPr>
        <sz val="12"/>
        <rFont val="Times New Roman"/>
        <charset val="0"/>
      </rPr>
      <t>300mm*300mm*0.6mm</t>
    </r>
  </si>
  <si>
    <r>
      <rPr>
        <sz val="12"/>
        <rFont val="宋体"/>
        <charset val="134"/>
      </rPr>
      <t>墙面水泥砂浆</t>
    </r>
  </si>
  <si>
    <r>
      <rPr>
        <sz val="12"/>
        <rFont val="宋体"/>
        <charset val="134"/>
      </rPr>
      <t>墙身砖（</t>
    </r>
    <r>
      <rPr>
        <sz val="12"/>
        <rFont val="Times New Roman"/>
        <charset val="0"/>
      </rPr>
      <t>300*450</t>
    </r>
    <r>
      <rPr>
        <sz val="12"/>
        <rFont val="宋体"/>
        <charset val="134"/>
      </rPr>
      <t>）</t>
    </r>
  </si>
  <si>
    <r>
      <rPr>
        <sz val="12"/>
        <rFont val="宋体"/>
        <charset val="134"/>
      </rPr>
      <t>厨卫地面</t>
    </r>
    <r>
      <rPr>
        <sz val="12"/>
        <rFont val="Times New Roman"/>
        <charset val="0"/>
      </rPr>
      <t>300*300</t>
    </r>
    <r>
      <rPr>
        <sz val="12"/>
        <rFont val="宋体"/>
        <charset val="134"/>
      </rPr>
      <t>防滑地砖</t>
    </r>
  </si>
  <si>
    <r>
      <rPr>
        <sz val="12"/>
        <rFont val="宋体"/>
        <charset val="134"/>
      </rPr>
      <t>阳台地面</t>
    </r>
    <r>
      <rPr>
        <sz val="12"/>
        <rFont val="Times New Roman"/>
        <charset val="0"/>
      </rPr>
      <t>300*300</t>
    </r>
    <r>
      <rPr>
        <sz val="12"/>
        <rFont val="宋体"/>
        <charset val="134"/>
      </rPr>
      <t>地砖</t>
    </r>
  </si>
  <si>
    <r>
      <rPr>
        <sz val="12"/>
        <rFont val="宋体"/>
        <charset val="134"/>
      </rPr>
      <t>阳台砖踢脚</t>
    </r>
  </si>
  <si>
    <r>
      <rPr>
        <sz val="12"/>
        <rFont val="宋体"/>
        <charset val="134"/>
      </rPr>
      <t>防水</t>
    </r>
  </si>
  <si>
    <r>
      <rPr>
        <sz val="12"/>
        <rFont val="宋体"/>
        <charset val="134"/>
      </rPr>
      <t>挡水条</t>
    </r>
  </si>
  <si>
    <r>
      <rPr>
        <sz val="12"/>
        <rFont val="宋体"/>
        <charset val="134"/>
      </rPr>
      <t>阳台天棚乳胶漆</t>
    </r>
  </si>
  <si>
    <t>其它</t>
  </si>
  <si>
    <r>
      <rPr>
        <sz val="12"/>
        <rFont val="宋体"/>
        <charset val="134"/>
      </rPr>
      <t>橱柜</t>
    </r>
  </si>
  <si>
    <r>
      <rPr>
        <sz val="12"/>
        <rFont val="宋体"/>
        <charset val="134"/>
      </rPr>
      <t>套</t>
    </r>
  </si>
  <si>
    <r>
      <rPr>
        <sz val="12"/>
        <rFont val="宋体"/>
        <charset val="134"/>
      </rPr>
      <t>玄关</t>
    </r>
  </si>
  <si>
    <r>
      <rPr>
        <sz val="12"/>
        <rFont val="宋体"/>
        <charset val="134"/>
      </rPr>
      <t>卫生间洗手台柜（主卫</t>
    </r>
    <r>
      <rPr>
        <sz val="12"/>
        <rFont val="Times New Roman"/>
        <charset val="0"/>
      </rPr>
      <t>+</t>
    </r>
    <r>
      <rPr>
        <sz val="12"/>
        <rFont val="宋体"/>
        <charset val="134"/>
      </rPr>
      <t>次卫）</t>
    </r>
  </si>
  <si>
    <r>
      <rPr>
        <sz val="12"/>
        <rFont val="宋体"/>
        <charset val="134"/>
      </rPr>
      <t>卫浴用具</t>
    </r>
  </si>
  <si>
    <r>
      <rPr>
        <sz val="12"/>
        <rFont val="宋体"/>
        <charset val="134"/>
      </rPr>
      <t>厨电</t>
    </r>
  </si>
  <si>
    <r>
      <rPr>
        <sz val="12"/>
        <rFont val="宋体"/>
        <charset val="134"/>
      </rPr>
      <t>淋浴屏</t>
    </r>
  </si>
  <si>
    <r>
      <rPr>
        <sz val="12"/>
        <rFont val="宋体"/>
        <charset val="134"/>
      </rPr>
      <t>卫浴五金</t>
    </r>
    <r>
      <rPr>
        <sz val="12"/>
        <rFont val="Times New Roman"/>
        <charset val="0"/>
      </rPr>
      <t>+</t>
    </r>
    <r>
      <rPr>
        <sz val="12"/>
        <rFont val="宋体"/>
        <charset val="134"/>
      </rPr>
      <t>厨卫五金</t>
    </r>
  </si>
  <si>
    <r>
      <rPr>
        <sz val="12"/>
        <rFont val="宋体"/>
        <charset val="134"/>
      </rPr>
      <t>灯具</t>
    </r>
  </si>
  <si>
    <t>安装</t>
  </si>
  <si>
    <r>
      <rPr>
        <sz val="12"/>
        <rFont val="宋体"/>
        <charset val="134"/>
      </rPr>
      <t>开关</t>
    </r>
  </si>
  <si>
    <r>
      <rPr>
        <sz val="12"/>
        <rFont val="宋体"/>
        <charset val="134"/>
      </rPr>
      <t>插座</t>
    </r>
  </si>
  <si>
    <r>
      <rPr>
        <sz val="12"/>
        <rFont val="宋体"/>
        <charset val="134"/>
      </rPr>
      <t>水龙头</t>
    </r>
  </si>
  <si>
    <r>
      <rPr>
        <sz val="12"/>
        <rFont val="宋体"/>
        <charset val="134"/>
      </rPr>
      <t>给水管</t>
    </r>
  </si>
  <si>
    <r>
      <rPr>
        <sz val="12"/>
        <rFont val="宋体"/>
        <charset val="134"/>
      </rPr>
      <t>管内穿线</t>
    </r>
  </si>
  <si>
    <r>
      <rPr>
        <sz val="12"/>
        <rFont val="宋体"/>
        <charset val="134"/>
      </rPr>
      <t>其他</t>
    </r>
  </si>
  <si>
    <t>总价</t>
  </si>
  <si>
    <r>
      <rPr>
        <b/>
        <sz val="12"/>
        <rFont val="宋体"/>
        <charset val="134"/>
      </rPr>
      <t>元</t>
    </r>
  </si>
  <si>
    <t>单方指标</t>
  </si>
  <si>
    <r>
      <rPr>
        <b/>
        <sz val="12"/>
        <rFont val="宋体"/>
        <charset val="134"/>
      </rPr>
      <t>元</t>
    </r>
    <r>
      <rPr>
        <b/>
        <sz val="12"/>
        <rFont val="Times New Roman"/>
        <charset val="0"/>
      </rPr>
      <t>/m2</t>
    </r>
  </si>
  <si>
    <t xml:space="preserve"> 附表2.室外环境指标细目组成（征求意见稿）</t>
  </si>
  <si>
    <t>单位：元</t>
  </si>
  <si>
    <t>子项类别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</si>
  <si>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</si>
  <si>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</si>
  <si>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</si>
  <si>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</si>
  <si>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</si>
  <si>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</si>
  <si>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</si>
  <si>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</si>
  <si>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
5月1日前</t>
  </si>
  <si>
    <t>2016年
5月1日后</t>
  </si>
  <si>
    <t>2017年</t>
  </si>
  <si>
    <t>备注</t>
  </si>
  <si>
    <r>
      <rPr>
        <sz val="16"/>
        <rFont val="宋体"/>
        <charset val="134"/>
      </rPr>
      <t>环境工程</t>
    </r>
    <r>
      <rPr>
        <sz val="16"/>
        <rFont val="Times New Roman"/>
        <charset val="0"/>
      </rPr>
      <t xml:space="preserve">
</t>
    </r>
    <r>
      <rPr>
        <sz val="16"/>
        <rFont val="宋体"/>
        <charset val="134"/>
      </rPr>
      <t>（按占地面积）</t>
    </r>
  </si>
  <si>
    <r>
      <rPr>
        <sz val="16"/>
        <rFont val="宋体"/>
        <charset val="134"/>
      </rPr>
      <t>人行道</t>
    </r>
  </si>
  <si>
    <r>
      <rPr>
        <sz val="16"/>
        <rFont val="宋体"/>
        <charset val="134"/>
      </rPr>
      <t>车形道</t>
    </r>
  </si>
  <si>
    <r>
      <rPr>
        <sz val="16"/>
        <rFont val="宋体"/>
        <charset val="134"/>
      </rPr>
      <t>综合管网</t>
    </r>
  </si>
  <si>
    <r>
      <rPr>
        <sz val="16"/>
        <rFont val="宋体"/>
        <charset val="134"/>
      </rPr>
      <t>项</t>
    </r>
  </si>
  <si>
    <r>
      <rPr>
        <sz val="16"/>
        <rFont val="宋体"/>
        <charset val="134"/>
      </rPr>
      <t>含生化池结构及工艺</t>
    </r>
  </si>
  <si>
    <r>
      <rPr>
        <sz val="16"/>
        <rFont val="宋体"/>
        <charset val="134"/>
      </rPr>
      <t>小品、水体、围墙、门、岗亭、小区水电等</t>
    </r>
  </si>
  <si>
    <r>
      <rPr>
        <sz val="16"/>
        <rFont val="宋体"/>
        <charset val="134"/>
      </rPr>
      <t>总价</t>
    </r>
  </si>
  <si>
    <r>
      <rPr>
        <sz val="16"/>
        <rFont val="宋体"/>
        <charset val="134"/>
      </rPr>
      <t>单方指标（元</t>
    </r>
    <r>
      <rPr>
        <sz val="16"/>
        <rFont val="Times New Roman"/>
        <charset val="0"/>
      </rPr>
      <t>/m2</t>
    </r>
    <r>
      <rPr>
        <sz val="16"/>
        <rFont val="宋体"/>
        <charset val="134"/>
      </rPr>
      <t>）</t>
    </r>
    <r>
      <rPr>
        <sz val="16"/>
        <rFont val="Times New Roman"/>
        <charset val="0"/>
      </rPr>
      <t xml:space="preserve">
</t>
    </r>
    <r>
      <rPr>
        <sz val="16"/>
        <rFont val="宋体"/>
        <charset val="134"/>
      </rPr>
      <t>（按环境占地面积）</t>
    </r>
  </si>
  <si>
    <r>
      <rPr>
        <b/>
        <sz val="16"/>
        <rFont val="宋体"/>
        <charset val="134"/>
      </rPr>
      <t>说明：</t>
    </r>
    <r>
      <rPr>
        <sz val="16"/>
        <rFont val="Times New Roman"/>
        <charset val="0"/>
      </rPr>
      <t xml:space="preserve">
1.</t>
    </r>
    <r>
      <rPr>
        <sz val="16"/>
        <rFont val="宋体"/>
        <charset val="134"/>
      </rPr>
      <t>环境工程包括除绿化外的所有环境工程：</t>
    </r>
    <r>
      <rPr>
        <sz val="16"/>
        <rFont val="Times New Roman"/>
        <charset val="0"/>
      </rPr>
      <t xml:space="preserve">
2.</t>
    </r>
    <r>
      <rPr>
        <sz val="16"/>
        <rFont val="宋体"/>
        <charset val="134"/>
      </rPr>
      <t>本指标按环境工程占地面积计算（不含绿化面积）；</t>
    </r>
    <r>
      <rPr>
        <sz val="16"/>
        <rFont val="Times New Roman"/>
        <charset val="0"/>
      </rPr>
      <t xml:space="preserve">
3.</t>
    </r>
    <r>
      <rPr>
        <sz val="16"/>
        <rFont val="宋体"/>
        <charset val="134"/>
      </rPr>
      <t>各子项工程量根据案例工程综合测定。</t>
    </r>
    <r>
      <rPr>
        <sz val="16"/>
        <rFont val="Times New Roman"/>
        <charset val="0"/>
      </rPr>
      <t xml:space="preserve">
</t>
    </r>
  </si>
  <si>
    <t>附表3.绿化工程指标细目组成（征求意见稿）</t>
  </si>
  <si>
    <t>乔木种类</t>
  </si>
  <si>
    <t>株</t>
  </si>
  <si>
    <t>灌木种类</t>
  </si>
  <si>
    <t>花卉及地被种植</t>
  </si>
  <si>
    <t>草皮种植</t>
  </si>
  <si>
    <t>绿地整理</t>
  </si>
  <si>
    <t>单方指标（元/m2）
（按绿化占地面积）</t>
  </si>
  <si>
    <t>说明：
1、乔木配置情况如下：(按实测数量)
    胸径5-10CM      193株                          胸径11~15CM  853株
    胸径16-20CM    165株                           胸径21-30CM   10株  
2、灌木配置情况如下：(按实测数量，折合占地面积264m2)
    苗高 100~150CM   341株
    苗高 151~200CM   774株
    苗高 201~300CM   332株
    苗高 300CM以上   481株
3、花卉及地被种植密度按36~49袋/M2考虑
4、绿化保养期按12个月考虑；
5、绿化给排水已在环境工程中考虑；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</si>
</sst>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.00_ "/>
    <numFmt numFmtId="41" formatCode="_ * #,##0_ ;_ * \-#,##0_ ;_ * &quot;-&quot;_ ;_ @_ "/>
    <numFmt numFmtId="178" formatCode="0.00_);[Red]\(0.00\)"/>
    <numFmt numFmtId="179" formatCode="0_);[Red]\(0\)"/>
    <numFmt numFmtId="180" formatCode="#,##0.00_ "/>
  </numFmts>
  <fonts count="45">
    <font>
      <sz val="10"/>
      <color rgb="FF000000"/>
      <name val="Times New Roman"/>
      <charset val="0"/>
    </font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8"/>
      <name val="宋体"/>
      <charset val="134"/>
    </font>
    <font>
      <sz val="14"/>
      <name val="宋体"/>
      <charset val="134"/>
    </font>
    <font>
      <b/>
      <sz val="12"/>
      <color rgb="FFFF0000"/>
      <name val="宋体"/>
      <charset val="134"/>
    </font>
    <font>
      <b/>
      <sz val="24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6"/>
      <name val="Times New Roman"/>
      <charset val="0"/>
    </font>
    <font>
      <b/>
      <sz val="12"/>
      <name val="Times New Roman"/>
      <charset val="0"/>
    </font>
    <font>
      <sz val="12"/>
      <name val="Times New Roman"/>
      <charset val="0"/>
    </font>
    <font>
      <sz val="12"/>
      <color rgb="FF000000"/>
      <name val="Times New Roman"/>
      <charset val="0"/>
    </font>
    <font>
      <b/>
      <sz val="18"/>
      <name val="宋体"/>
      <charset val="134"/>
    </font>
    <font>
      <b/>
      <sz val="12"/>
      <color rgb="FF000000"/>
      <name val="Times New Roman"/>
      <charset val="0"/>
    </font>
    <font>
      <sz val="11"/>
      <name val="宋体"/>
      <charset val="134"/>
    </font>
    <font>
      <sz val="12"/>
      <color theme="1"/>
      <name val="宋体"/>
      <charset val="134"/>
    </font>
    <font>
      <b/>
      <sz val="12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0"/>
      <name val="宋体"/>
      <charset val="134"/>
    </font>
    <font>
      <sz val="12.5"/>
      <name val="宋体"/>
      <charset val="134"/>
    </font>
    <font>
      <sz val="9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28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0" fillId="9" borderId="9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15" borderId="11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2" fillId="13" borderId="10" applyNumberFormat="0" applyAlignment="0" applyProtection="0">
      <alignment vertical="center"/>
    </xf>
    <xf numFmtId="0" fontId="43" fillId="13" borderId="9" applyNumberFormat="0" applyAlignment="0" applyProtection="0">
      <alignment vertical="center"/>
    </xf>
    <xf numFmtId="0" fontId="44" fillId="23" borderId="16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17">
    <xf numFmtId="0" fontId="0" fillId="0" borderId="0" xfId="0" applyFill="1" applyBorder="1" applyAlignment="1">
      <alignment horizontal="left" vertical="top"/>
    </xf>
    <xf numFmtId="178" fontId="1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left" vertical="center"/>
    </xf>
    <xf numFmtId="178" fontId="1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vertical="center" wrapText="1"/>
    </xf>
    <xf numFmtId="178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right" vertical="center"/>
    </xf>
    <xf numFmtId="178" fontId="2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 wrapText="1"/>
    </xf>
    <xf numFmtId="178" fontId="4" fillId="0" borderId="5" xfId="0" applyNumberFormat="1" applyFont="1" applyFill="1" applyBorder="1" applyAlignment="1">
      <alignment horizontal="center" vertical="center" wrapText="1"/>
    </xf>
    <xf numFmtId="178" fontId="4" fillId="0" borderId="6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vertical="center" wrapText="1"/>
    </xf>
    <xf numFmtId="179" fontId="5" fillId="0" borderId="3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left" vertical="top" wrapText="1"/>
    </xf>
    <xf numFmtId="178" fontId="4" fillId="0" borderId="7" xfId="0" applyNumberFormat="1" applyFont="1" applyFill="1" applyBorder="1" applyAlignment="1">
      <alignment horizontal="left" vertical="top" wrapText="1"/>
    </xf>
    <xf numFmtId="178" fontId="3" fillId="0" borderId="2" xfId="0" applyNumberFormat="1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left" vertical="top" wrapText="1"/>
    </xf>
    <xf numFmtId="180" fontId="1" fillId="0" borderId="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178" fontId="11" fillId="0" borderId="4" xfId="0" applyNumberFormat="1" applyFont="1" applyFill="1" applyBorder="1" applyAlignment="1">
      <alignment horizontal="center" vertical="center" wrapText="1"/>
    </xf>
    <xf numFmtId="178" fontId="11" fillId="0" borderId="5" xfId="0" applyNumberFormat="1" applyFont="1" applyFill="1" applyBorder="1" applyAlignment="1">
      <alignment horizontal="center" vertical="center" wrapText="1"/>
    </xf>
    <xf numFmtId="178" fontId="11" fillId="0" borderId="6" xfId="0" applyNumberFormat="1" applyFont="1" applyFill="1" applyBorder="1" applyAlignment="1">
      <alignment horizontal="center" vertical="center" wrapText="1"/>
    </xf>
    <xf numFmtId="179" fontId="10" fillId="0" borderId="1" xfId="0" applyNumberFormat="1" applyFont="1" applyFill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vertical="center" wrapText="1"/>
    </xf>
    <xf numFmtId="179" fontId="11" fillId="0" borderId="3" xfId="0" applyNumberFormat="1" applyFont="1" applyFill="1" applyBorder="1" applyAlignment="1">
      <alignment horizontal="center" vertical="center" wrapText="1"/>
    </xf>
    <xf numFmtId="178" fontId="9" fillId="0" borderId="2" xfId="0" applyNumberFormat="1" applyFont="1" applyFill="1" applyBorder="1" applyAlignment="1">
      <alignment horizontal="left" vertical="center" wrapText="1"/>
    </xf>
    <xf numFmtId="178" fontId="11" fillId="0" borderId="7" xfId="0" applyNumberFormat="1" applyFont="1" applyFill="1" applyBorder="1" applyAlignment="1">
      <alignment horizontal="left" vertical="center" wrapText="1"/>
    </xf>
    <xf numFmtId="178" fontId="11" fillId="0" borderId="3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77" fontId="1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S41"/>
  <sheetViews>
    <sheetView tabSelected="1" view="pageBreakPreview" zoomScale="120" zoomScaleNormal="130" workbookViewId="0">
      <pane xSplit="4" ySplit="3" topLeftCell="E4" activePane="bottomRight" state="frozen"/>
      <selection/>
      <selection pane="topRight"/>
      <selection pane="bottomLeft"/>
      <selection pane="bottomRight" activeCell="J11" sqref="J11"/>
    </sheetView>
  </sheetViews>
  <sheetFormatPr defaultColWidth="9" defaultRowHeight="15.6"/>
  <cols>
    <col min="1" max="1" width="10" style="87" customWidth="1"/>
    <col min="2" max="2" width="10.8333333333333" style="88" customWidth="1"/>
    <col min="3" max="3" width="10.8333333333333" style="87" customWidth="1"/>
    <col min="4" max="4" width="18.1666666666667" style="89" customWidth="1"/>
    <col min="5" max="18" width="13.8333333333333" style="90" customWidth="1"/>
    <col min="19" max="19" width="63.5185185185185" style="88" customWidth="1"/>
  </cols>
  <sheetData>
    <row r="1" ht="27" customHeight="1" spans="1:19">
      <c r="A1" s="91" t="s">
        <v>0</v>
      </c>
      <c r="B1" s="92" t="s">
        <v>1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>
      <c r="A2" s="62" t="s">
        <v>2</v>
      </c>
      <c r="B2" s="62" t="s">
        <v>3</v>
      </c>
      <c r="C2" s="62"/>
      <c r="D2" s="62"/>
      <c r="E2" s="93" t="s">
        <v>4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110"/>
      <c r="S2" s="62" t="s">
        <v>5</v>
      </c>
    </row>
    <row r="3" ht="21" customHeight="1" spans="1:19">
      <c r="A3" s="62"/>
      <c r="B3" s="62"/>
      <c r="C3" s="62"/>
      <c r="D3" s="62"/>
      <c r="E3" s="95">
        <v>2008</v>
      </c>
      <c r="F3" s="95">
        <v>2009</v>
      </c>
      <c r="G3" s="95">
        <v>2010</v>
      </c>
      <c r="H3" s="95">
        <v>2011</v>
      </c>
      <c r="I3" s="95">
        <v>2012</v>
      </c>
      <c r="J3" s="95">
        <v>2013</v>
      </c>
      <c r="K3" s="95">
        <v>2014</v>
      </c>
      <c r="L3" s="95">
        <v>2015</v>
      </c>
      <c r="M3" s="95">
        <v>2016</v>
      </c>
      <c r="N3" s="95">
        <v>2017</v>
      </c>
      <c r="O3" s="95">
        <v>2018</v>
      </c>
      <c r="P3" s="95">
        <v>2019</v>
      </c>
      <c r="Q3" s="95">
        <v>2020</v>
      </c>
      <c r="R3" s="95">
        <v>2021</v>
      </c>
      <c r="S3" s="62"/>
    </row>
    <row r="4" ht="18" customHeight="1" spans="1:19">
      <c r="A4" s="69" t="s">
        <v>6</v>
      </c>
      <c r="B4" s="96" t="s">
        <v>7</v>
      </c>
      <c r="C4" s="69" t="s">
        <v>8</v>
      </c>
      <c r="D4" s="97" t="s">
        <v>9</v>
      </c>
      <c r="E4" s="98">
        <v>106.94</v>
      </c>
      <c r="F4" s="98">
        <v>99.53</v>
      </c>
      <c r="G4" s="98">
        <v>111.03</v>
      </c>
      <c r="H4" s="98">
        <v>124.62</v>
      </c>
      <c r="I4" s="98">
        <v>113.96</v>
      </c>
      <c r="J4" s="98">
        <v>109.26</v>
      </c>
      <c r="K4" s="98">
        <v>105.11</v>
      </c>
      <c r="L4" s="98">
        <v>100.43</v>
      </c>
      <c r="M4" s="98">
        <v>106.617084959826</v>
      </c>
      <c r="N4" s="98">
        <v>125.03</v>
      </c>
      <c r="O4" s="98">
        <v>135.21</v>
      </c>
      <c r="P4" s="98">
        <v>147.63</v>
      </c>
      <c r="Q4" s="98">
        <v>148.68</v>
      </c>
      <c r="R4" s="98">
        <v>164.49</v>
      </c>
      <c r="S4" s="111" t="s">
        <v>10</v>
      </c>
    </row>
    <row r="5" ht="18" customHeight="1" spans="1:19">
      <c r="A5" s="69"/>
      <c r="B5" s="96"/>
      <c r="C5" s="69"/>
      <c r="D5" s="97" t="s">
        <v>11</v>
      </c>
      <c r="E5" s="98">
        <v>197.18</v>
      </c>
      <c r="F5" s="98">
        <v>184.27</v>
      </c>
      <c r="G5" s="98">
        <v>202</v>
      </c>
      <c r="H5" s="98">
        <v>225.92</v>
      </c>
      <c r="I5" s="98">
        <v>212</v>
      </c>
      <c r="J5" s="98">
        <v>220.19</v>
      </c>
      <c r="K5" s="98">
        <v>188.35</v>
      </c>
      <c r="L5" s="98">
        <v>174.21</v>
      </c>
      <c r="M5" s="98">
        <v>184.574745754297</v>
      </c>
      <c r="N5" s="98">
        <v>228.84</v>
      </c>
      <c r="O5" s="98">
        <v>236.69</v>
      </c>
      <c r="P5" s="98">
        <v>255.84</v>
      </c>
      <c r="Q5" s="98">
        <v>253.89</v>
      </c>
      <c r="R5" s="98">
        <v>289.55</v>
      </c>
      <c r="S5" s="111"/>
    </row>
    <row r="6" ht="18" customHeight="1" spans="1:19">
      <c r="A6" s="69"/>
      <c r="B6" s="96"/>
      <c r="C6" s="69" t="s">
        <v>12</v>
      </c>
      <c r="D6" s="97" t="s">
        <v>13</v>
      </c>
      <c r="E6" s="98">
        <v>125.847922900397</v>
      </c>
      <c r="F6" s="98">
        <v>119.235362924819</v>
      </c>
      <c r="G6" s="98">
        <v>128.985592555672</v>
      </c>
      <c r="H6" s="98">
        <v>136.716126992206</v>
      </c>
      <c r="I6" s="98">
        <v>128.487376559915</v>
      </c>
      <c r="J6" s="98">
        <v>125.291099481486</v>
      </c>
      <c r="K6" s="98">
        <v>121.192748228056</v>
      </c>
      <c r="L6" s="98">
        <v>119.141573790156</v>
      </c>
      <c r="M6" s="98">
        <v>131.129279128374</v>
      </c>
      <c r="N6" s="98">
        <v>139.523452319865</v>
      </c>
      <c r="O6" s="98">
        <v>145.718391929488</v>
      </c>
      <c r="P6" s="98">
        <v>158.19167345879</v>
      </c>
      <c r="Q6" s="98">
        <v>159.145454639446</v>
      </c>
      <c r="R6" s="98">
        <v>171.418780883753</v>
      </c>
      <c r="S6" s="112" t="s">
        <v>14</v>
      </c>
    </row>
    <row r="7" ht="18" customHeight="1" spans="1:19">
      <c r="A7" s="69"/>
      <c r="B7" s="96"/>
      <c r="C7" s="69"/>
      <c r="D7" s="69" t="s">
        <v>15</v>
      </c>
      <c r="E7" s="98">
        <v>73.7665179605405</v>
      </c>
      <c r="F7" s="98">
        <v>74.0500297022123</v>
      </c>
      <c r="G7" s="98">
        <v>77.0089107185875</v>
      </c>
      <c r="H7" s="98">
        <v>83.101193746729</v>
      </c>
      <c r="I7" s="98">
        <v>79.6183867736889</v>
      </c>
      <c r="J7" s="98">
        <v>78.7513582017832</v>
      </c>
      <c r="K7" s="98">
        <v>81.2862760489862</v>
      </c>
      <c r="L7" s="98">
        <v>80.8864654524831</v>
      </c>
      <c r="M7" s="98">
        <v>83.9228552393042</v>
      </c>
      <c r="N7" s="98">
        <v>86.7869262722314</v>
      </c>
      <c r="O7" s="98">
        <v>109.895707907937</v>
      </c>
      <c r="P7" s="98">
        <v>126.889879061914</v>
      </c>
      <c r="Q7" s="98">
        <v>123.198846014788</v>
      </c>
      <c r="R7" s="98">
        <v>135.582395828812</v>
      </c>
      <c r="S7" s="112"/>
    </row>
    <row r="8" ht="18" customHeight="1" spans="1:19">
      <c r="A8" s="69"/>
      <c r="B8" s="96"/>
      <c r="C8" s="69"/>
      <c r="D8" s="69" t="s">
        <v>16</v>
      </c>
      <c r="E8" s="98">
        <v>186.522207345829</v>
      </c>
      <c r="F8" s="98">
        <v>182.56563376239</v>
      </c>
      <c r="G8" s="98">
        <v>200.325815480554</v>
      </c>
      <c r="H8" s="98">
        <v>226.062876910768</v>
      </c>
      <c r="I8" s="98">
        <v>215.530503591357</v>
      </c>
      <c r="J8" s="98">
        <v>229.174346776563</v>
      </c>
      <c r="K8" s="98">
        <v>225.308127394725</v>
      </c>
      <c r="L8" s="98">
        <v>223.187460503016</v>
      </c>
      <c r="M8" s="98">
        <v>228.666035685547</v>
      </c>
      <c r="N8" s="98">
        <v>241.075351717921</v>
      </c>
      <c r="O8" s="98">
        <v>241.657269423083</v>
      </c>
      <c r="P8" s="98">
        <v>261.12325613296</v>
      </c>
      <c r="Q8" s="98">
        <v>264.365400839582</v>
      </c>
      <c r="R8" s="98">
        <v>282.629794954968</v>
      </c>
      <c r="S8" s="112"/>
    </row>
    <row r="9" ht="28" customHeight="1" spans="1:19">
      <c r="A9" s="69"/>
      <c r="B9" s="96" t="s">
        <v>17</v>
      </c>
      <c r="C9" s="69" t="s">
        <v>18</v>
      </c>
      <c r="D9" s="69" t="s">
        <v>19</v>
      </c>
      <c r="E9" s="98">
        <v>237.958331941053</v>
      </c>
      <c r="F9" s="98">
        <v>228.736902189006</v>
      </c>
      <c r="G9" s="98">
        <v>239.108280209141</v>
      </c>
      <c r="H9" s="98">
        <v>294.115133253643</v>
      </c>
      <c r="I9" s="98">
        <v>245.953701548071</v>
      </c>
      <c r="J9" s="98">
        <v>240.328744358655</v>
      </c>
      <c r="K9" s="98">
        <v>252.932942915148</v>
      </c>
      <c r="L9" s="98">
        <v>226.540758577513</v>
      </c>
      <c r="M9" s="98">
        <v>237.486314770762</v>
      </c>
      <c r="N9" s="98">
        <v>249.389033908908</v>
      </c>
      <c r="O9" s="98">
        <v>252.767640930737</v>
      </c>
      <c r="P9" s="98">
        <v>263.919205100411</v>
      </c>
      <c r="Q9" s="98">
        <v>267.709378069732</v>
      </c>
      <c r="R9" s="98">
        <v>281.604640633377</v>
      </c>
      <c r="S9" s="113" t="s">
        <v>20</v>
      </c>
    </row>
    <row r="10" ht="28" customHeight="1" spans="1:19">
      <c r="A10" s="69"/>
      <c r="B10" s="96"/>
      <c r="C10" s="69"/>
      <c r="D10" s="69" t="s">
        <v>21</v>
      </c>
      <c r="E10" s="98">
        <v>424.26472623713</v>
      </c>
      <c r="F10" s="98">
        <v>411.555373638404</v>
      </c>
      <c r="G10" s="98">
        <v>433.704393172864</v>
      </c>
      <c r="H10" s="98">
        <v>460.522820268304</v>
      </c>
      <c r="I10" s="98">
        <v>447.118219617391</v>
      </c>
      <c r="J10" s="98">
        <v>452.491934372453</v>
      </c>
      <c r="K10" s="98">
        <v>446.131213929967</v>
      </c>
      <c r="L10" s="98">
        <v>437.0308984852</v>
      </c>
      <c r="M10" s="98">
        <v>458.314436932531</v>
      </c>
      <c r="N10" s="98">
        <v>500.229735644987</v>
      </c>
      <c r="O10" s="98">
        <v>506.413978056112</v>
      </c>
      <c r="P10" s="98">
        <v>519.934095490349</v>
      </c>
      <c r="Q10" s="98">
        <v>520.516600443049</v>
      </c>
      <c r="R10" s="98">
        <v>547.640982130381</v>
      </c>
      <c r="S10" s="113"/>
    </row>
    <row r="11" ht="24" customHeight="1" spans="1:19">
      <c r="A11" s="69"/>
      <c r="B11" s="96"/>
      <c r="C11" s="69" t="s">
        <v>22</v>
      </c>
      <c r="D11" s="69" t="s">
        <v>19</v>
      </c>
      <c r="E11" s="98">
        <v>1969.73</v>
      </c>
      <c r="F11" s="98">
        <v>1864.57</v>
      </c>
      <c r="G11" s="98">
        <v>2042.04</v>
      </c>
      <c r="H11" s="98">
        <v>2213.69</v>
      </c>
      <c r="I11" s="98">
        <v>2104.89</v>
      </c>
      <c r="J11" s="98">
        <v>2081.38</v>
      </c>
      <c r="K11" s="98">
        <v>2050.65</v>
      </c>
      <c r="L11" s="98">
        <v>1931.5</v>
      </c>
      <c r="M11" s="98">
        <v>2025.51200237813</v>
      </c>
      <c r="N11" s="98">
        <v>2291.99</v>
      </c>
      <c r="O11" s="98">
        <v>2382.48</v>
      </c>
      <c r="P11" s="98">
        <v>2493.87</v>
      </c>
      <c r="Q11" s="98">
        <v>2424.93</v>
      </c>
      <c r="R11" s="98">
        <v>2784.06</v>
      </c>
      <c r="S11" s="111" t="s">
        <v>23</v>
      </c>
    </row>
    <row r="12" ht="24" customHeight="1" spans="1:19">
      <c r="A12" s="69"/>
      <c r="B12" s="96"/>
      <c r="C12" s="69"/>
      <c r="D12" s="69" t="s">
        <v>21</v>
      </c>
      <c r="E12" s="98">
        <v>1762.89</v>
      </c>
      <c r="F12" s="98">
        <v>1680.71</v>
      </c>
      <c r="G12" s="98">
        <v>1826.79</v>
      </c>
      <c r="H12" s="98">
        <v>1966.48</v>
      </c>
      <c r="I12" s="98">
        <v>1906.34</v>
      </c>
      <c r="J12" s="98">
        <v>1877.01</v>
      </c>
      <c r="K12" s="98">
        <v>1856.94</v>
      </c>
      <c r="L12" s="98">
        <v>1756.53</v>
      </c>
      <c r="M12" s="98">
        <v>1810.42725329594</v>
      </c>
      <c r="N12" s="98">
        <v>1994.97</v>
      </c>
      <c r="O12" s="98">
        <v>2089.77</v>
      </c>
      <c r="P12" s="98">
        <v>2189.5</v>
      </c>
      <c r="Q12" s="98">
        <v>2129.66</v>
      </c>
      <c r="R12" s="98">
        <v>2440.78</v>
      </c>
      <c r="S12" s="111"/>
    </row>
    <row r="13" ht="24" customHeight="1" spans="1:19">
      <c r="A13" s="69"/>
      <c r="B13" s="96"/>
      <c r="C13" s="69"/>
      <c r="D13" s="69" t="s">
        <v>24</v>
      </c>
      <c r="E13" s="98">
        <v>996.43</v>
      </c>
      <c r="F13" s="98">
        <v>996.43</v>
      </c>
      <c r="G13" s="98">
        <v>996.43</v>
      </c>
      <c r="H13" s="98">
        <v>996.43</v>
      </c>
      <c r="I13" s="98">
        <v>1038.08</v>
      </c>
      <c r="J13" s="98">
        <v>1050.2</v>
      </c>
      <c r="K13" s="98">
        <v>570.72</v>
      </c>
      <c r="L13" s="98">
        <v>570.72</v>
      </c>
      <c r="M13" s="98">
        <v>591.818573476568</v>
      </c>
      <c r="N13" s="98">
        <v>611.51</v>
      </c>
      <c r="O13" s="98">
        <v>606</v>
      </c>
      <c r="P13" s="98">
        <v>600.49</v>
      </c>
      <c r="Q13" s="98">
        <v>602.67</v>
      </c>
      <c r="R13" s="98">
        <v>613.05</v>
      </c>
      <c r="S13" s="111" t="s">
        <v>25</v>
      </c>
    </row>
    <row r="14" ht="18" customHeight="1" spans="1:19">
      <c r="A14" s="69"/>
      <c r="B14" s="96" t="s">
        <v>26</v>
      </c>
      <c r="C14" s="69" t="s">
        <v>27</v>
      </c>
      <c r="D14" s="69" t="s">
        <v>28</v>
      </c>
      <c r="E14" s="98">
        <v>1625.02</v>
      </c>
      <c r="F14" s="98">
        <v>1543.34</v>
      </c>
      <c r="G14" s="98">
        <v>1650.41</v>
      </c>
      <c r="H14" s="98">
        <v>1798.85</v>
      </c>
      <c r="I14" s="98">
        <v>1769.53</v>
      </c>
      <c r="J14" s="98">
        <v>1824.68</v>
      </c>
      <c r="K14" s="98">
        <v>1794.54</v>
      </c>
      <c r="L14" s="98">
        <v>1741.65</v>
      </c>
      <c r="M14" s="98">
        <v>1748.89297511059</v>
      </c>
      <c r="N14" s="98">
        <v>1839.05</v>
      </c>
      <c r="O14" s="98">
        <v>1936.01</v>
      </c>
      <c r="P14" s="98">
        <v>2027.94</v>
      </c>
      <c r="Q14" s="98">
        <v>1972.78</v>
      </c>
      <c r="R14" s="98">
        <v>2261.84</v>
      </c>
      <c r="S14" s="96" t="s">
        <v>29</v>
      </c>
    </row>
    <row r="15" ht="18" customHeight="1" spans="1:19">
      <c r="A15" s="69"/>
      <c r="B15" s="96"/>
      <c r="C15" s="69"/>
      <c r="D15" s="69" t="s">
        <v>30</v>
      </c>
      <c r="E15" s="98">
        <v>1255.79</v>
      </c>
      <c r="F15" s="98">
        <v>1207.41</v>
      </c>
      <c r="G15" s="98">
        <v>1299.7</v>
      </c>
      <c r="H15" s="98">
        <v>1415.13</v>
      </c>
      <c r="I15" s="98">
        <v>1389.69</v>
      </c>
      <c r="J15" s="98">
        <v>1412.77</v>
      </c>
      <c r="K15" s="98">
        <v>1448.58</v>
      </c>
      <c r="L15" s="98">
        <v>1413.97</v>
      </c>
      <c r="M15" s="98">
        <v>1499.61129088752</v>
      </c>
      <c r="N15" s="98">
        <v>1607.3</v>
      </c>
      <c r="O15" s="98">
        <v>1684.55</v>
      </c>
      <c r="P15" s="98">
        <v>1757.44</v>
      </c>
      <c r="Q15" s="98">
        <v>1709.27</v>
      </c>
      <c r="R15" s="98">
        <v>1962.56</v>
      </c>
      <c r="S15" s="114"/>
    </row>
    <row r="16" ht="18" customHeight="1" spans="1:19">
      <c r="A16" s="69"/>
      <c r="B16" s="96"/>
      <c r="C16" s="99" t="s">
        <v>31</v>
      </c>
      <c r="D16" s="69"/>
      <c r="E16" s="98">
        <v>1373.65</v>
      </c>
      <c r="F16" s="98">
        <v>1389.15</v>
      </c>
      <c r="G16" s="98">
        <v>1407.79</v>
      </c>
      <c r="H16" s="98">
        <v>1531.58</v>
      </c>
      <c r="I16" s="98">
        <v>1518.65</v>
      </c>
      <c r="J16" s="98">
        <v>1574.34</v>
      </c>
      <c r="K16" s="98">
        <v>1556.69</v>
      </c>
      <c r="L16" s="98">
        <v>1521.73</v>
      </c>
      <c r="M16" s="98">
        <v>1523.11121375859</v>
      </c>
      <c r="N16" s="98">
        <v>1581.39</v>
      </c>
      <c r="O16" s="98">
        <v>1688.03</v>
      </c>
      <c r="P16" s="98">
        <v>1743.87</v>
      </c>
      <c r="Q16" s="98">
        <v>1696.45</v>
      </c>
      <c r="R16" s="98">
        <v>1944.95</v>
      </c>
      <c r="S16" s="114"/>
    </row>
    <row r="17" ht="18" customHeight="1" spans="1:19">
      <c r="A17" s="69"/>
      <c r="B17" s="96"/>
      <c r="C17" s="69" t="s">
        <v>32</v>
      </c>
      <c r="D17" s="69"/>
      <c r="E17" s="98">
        <v>1396.01804377228</v>
      </c>
      <c r="F17" s="98">
        <v>1356.31509465372</v>
      </c>
      <c r="G17" s="98">
        <v>1451.10767248112</v>
      </c>
      <c r="H17" s="98">
        <v>1521.56753460829</v>
      </c>
      <c r="I17" s="98">
        <v>1527.14378732276</v>
      </c>
      <c r="J17" s="98">
        <v>1510.11646777732</v>
      </c>
      <c r="K17" s="98">
        <v>1538.91938354131</v>
      </c>
      <c r="L17" s="98">
        <v>1501.56231492386</v>
      </c>
      <c r="M17" s="98">
        <v>1544.13232761705</v>
      </c>
      <c r="N17" s="98">
        <v>1651.69031886738</v>
      </c>
      <c r="O17" s="98">
        <v>1712.38782537536</v>
      </c>
      <c r="P17" s="98">
        <v>1790.39809040639</v>
      </c>
      <c r="Q17" s="98">
        <v>1740.86801897301</v>
      </c>
      <c r="R17" s="98">
        <v>1997.16379914573</v>
      </c>
      <c r="S17" s="114"/>
    </row>
    <row r="18" ht="18" customHeight="1" spans="1:19">
      <c r="A18" s="69"/>
      <c r="B18" s="96"/>
      <c r="C18" s="69" t="s">
        <v>33</v>
      </c>
      <c r="D18" s="69"/>
      <c r="E18" s="98">
        <v>1034.97577282746</v>
      </c>
      <c r="F18" s="98">
        <v>998.046874329671</v>
      </c>
      <c r="G18" s="98">
        <v>1069.59967175537</v>
      </c>
      <c r="H18" s="98">
        <v>1178.78092039503</v>
      </c>
      <c r="I18" s="98">
        <v>1143.1796921569</v>
      </c>
      <c r="J18" s="108">
        <v>1176.60882093507</v>
      </c>
      <c r="K18" s="98">
        <v>1154.0559012652</v>
      </c>
      <c r="L18" s="98">
        <v>1107.5216433454</v>
      </c>
      <c r="M18" s="98">
        <v>1108.82804853871</v>
      </c>
      <c r="N18" s="98">
        <v>1222.65682488419</v>
      </c>
      <c r="O18" s="98">
        <v>1279.05556736357</v>
      </c>
      <c r="P18" s="98">
        <v>1335.64080330092</v>
      </c>
      <c r="Q18" s="98">
        <v>1298.99357507808</v>
      </c>
      <c r="R18" s="98">
        <v>1488.78703364068</v>
      </c>
      <c r="S18" s="114"/>
    </row>
    <row r="19" ht="18" customHeight="1" spans="1:19">
      <c r="A19" s="69"/>
      <c r="B19" s="96"/>
      <c r="C19" s="69" t="s">
        <v>34</v>
      </c>
      <c r="D19" s="69"/>
      <c r="E19" s="98">
        <v>1720.29708948242</v>
      </c>
      <c r="F19" s="98">
        <v>1646.1950634079</v>
      </c>
      <c r="G19" s="98">
        <v>1699.77543283115</v>
      </c>
      <c r="H19" s="98">
        <v>1760.71807344218</v>
      </c>
      <c r="I19" s="108">
        <v>1845.22278634187</v>
      </c>
      <c r="J19" s="98">
        <v>1847.91377736212</v>
      </c>
      <c r="K19" s="98">
        <v>1872.67648455989</v>
      </c>
      <c r="L19" s="98">
        <v>1741.0773675217</v>
      </c>
      <c r="M19" s="98">
        <v>1969.8269687018</v>
      </c>
      <c r="N19" s="98">
        <v>2086.54146767919</v>
      </c>
      <c r="O19" s="98">
        <v>2169.90735732582</v>
      </c>
      <c r="P19" s="98">
        <v>2268.00325199756</v>
      </c>
      <c r="Q19" s="98">
        <v>2205.45019106494</v>
      </c>
      <c r="R19" s="98">
        <v>2414.83416355206</v>
      </c>
      <c r="S19" s="114"/>
    </row>
    <row r="20" ht="18" customHeight="1" spans="1:19">
      <c r="A20" s="69"/>
      <c r="B20" s="96"/>
      <c r="C20" s="69" t="s">
        <v>35</v>
      </c>
      <c r="D20" s="69" t="s">
        <v>36</v>
      </c>
      <c r="E20" s="98">
        <v>954.118668430986</v>
      </c>
      <c r="F20" s="98">
        <v>903.360742268421</v>
      </c>
      <c r="G20" s="98">
        <v>969.234587578558</v>
      </c>
      <c r="H20" s="98">
        <v>1009.2229476485</v>
      </c>
      <c r="I20" s="98">
        <v>1016.5958980018</v>
      </c>
      <c r="J20" s="98">
        <v>1081.05751670898</v>
      </c>
      <c r="K20" s="98">
        <v>1101.48531414114</v>
      </c>
      <c r="L20" s="98">
        <v>1055.25486223145</v>
      </c>
      <c r="M20" s="98">
        <v>1108.26503329127</v>
      </c>
      <c r="N20" s="98">
        <v>1180.11773143067</v>
      </c>
      <c r="O20" s="98">
        <v>1225.14915543689</v>
      </c>
      <c r="P20" s="98">
        <v>1288.09769630716</v>
      </c>
      <c r="Q20" s="98">
        <v>1252.71052927078</v>
      </c>
      <c r="R20" s="98">
        <v>1437.19389738781</v>
      </c>
      <c r="S20" s="114"/>
    </row>
    <row r="21" ht="18" customHeight="1" spans="1:19">
      <c r="A21" s="69"/>
      <c r="B21" s="96"/>
      <c r="C21" s="69"/>
      <c r="D21" s="69" t="s">
        <v>37</v>
      </c>
      <c r="E21" s="98">
        <v>976.218185853614</v>
      </c>
      <c r="F21" s="98">
        <v>940.081551149304</v>
      </c>
      <c r="G21" s="98">
        <v>1045.06360997123</v>
      </c>
      <c r="H21" s="98">
        <v>1188.21747787838</v>
      </c>
      <c r="I21" s="98">
        <v>1127.34838782118</v>
      </c>
      <c r="J21" s="98">
        <v>1135.64331519493</v>
      </c>
      <c r="K21" s="98">
        <v>1163.26263612913</v>
      </c>
      <c r="L21" s="98">
        <v>1118.52113967127</v>
      </c>
      <c r="M21" s="98">
        <v>1143.14600386286</v>
      </c>
      <c r="N21" s="98">
        <v>1250.37341518467</v>
      </c>
      <c r="O21" s="98">
        <v>1306.96059381066</v>
      </c>
      <c r="P21" s="98">
        <v>1360.98605971284</v>
      </c>
      <c r="Q21" s="98">
        <v>1331.96431953407</v>
      </c>
      <c r="R21" s="98">
        <v>1527.68170785201</v>
      </c>
      <c r="S21" s="114"/>
    </row>
    <row r="22" ht="18" customHeight="1" spans="1:19">
      <c r="A22" s="69"/>
      <c r="B22" s="96"/>
      <c r="C22" s="69"/>
      <c r="D22" s="69" t="s">
        <v>38</v>
      </c>
      <c r="E22" s="98">
        <v>1010.80500067404</v>
      </c>
      <c r="F22" s="98">
        <v>973.372352451354</v>
      </c>
      <c r="G22" s="98">
        <v>1065.40550039796</v>
      </c>
      <c r="H22" s="98">
        <v>1193.57203937198</v>
      </c>
      <c r="I22" s="98">
        <v>1153.63898706826</v>
      </c>
      <c r="J22" s="98">
        <v>1166.99907053994</v>
      </c>
      <c r="K22" s="98">
        <v>1193.58294280436</v>
      </c>
      <c r="L22" s="98">
        <v>1149.49614129525</v>
      </c>
      <c r="M22" s="98">
        <v>1177.02692716564</v>
      </c>
      <c r="N22" s="98">
        <v>1281.64494151978</v>
      </c>
      <c r="O22" s="98">
        <v>1335.23734749875</v>
      </c>
      <c r="P22" s="98">
        <v>1396.03608128416</v>
      </c>
      <c r="Q22" s="98">
        <v>1357.61044115616</v>
      </c>
      <c r="R22" s="98">
        <v>1557.6226422588</v>
      </c>
      <c r="S22" s="114"/>
    </row>
    <row r="23" ht="44" customHeight="1" spans="1:19">
      <c r="A23" s="69"/>
      <c r="B23" s="96"/>
      <c r="C23" s="69"/>
      <c r="D23" s="69" t="s">
        <v>39</v>
      </c>
      <c r="E23" s="98">
        <v>1040.04300114713</v>
      </c>
      <c r="F23" s="98">
        <v>987.424072580314</v>
      </c>
      <c r="G23" s="98">
        <v>1088.54678317207</v>
      </c>
      <c r="H23" s="98">
        <v>1205.73923758944</v>
      </c>
      <c r="I23" s="98">
        <v>1164.10531801584</v>
      </c>
      <c r="J23" s="98">
        <v>1178.83920024855</v>
      </c>
      <c r="K23" s="98">
        <v>1225.0128831526</v>
      </c>
      <c r="L23" s="98">
        <v>1219.75253527535</v>
      </c>
      <c r="M23" s="98">
        <v>1225.18674711622</v>
      </c>
      <c r="N23" s="98">
        <v>1310.80003866891</v>
      </c>
      <c r="O23" s="98">
        <v>1361.82692519688</v>
      </c>
      <c r="P23" s="98">
        <v>1425.49890299053</v>
      </c>
      <c r="Q23" s="98">
        <v>1386.19001255464</v>
      </c>
      <c r="R23" s="98">
        <v>1588.53316751219</v>
      </c>
      <c r="S23" s="114"/>
    </row>
    <row r="24" ht="42" customHeight="1" spans="1:19">
      <c r="A24" s="69"/>
      <c r="B24" s="96"/>
      <c r="C24" s="69" t="s">
        <v>40</v>
      </c>
      <c r="D24" s="100" t="s">
        <v>41</v>
      </c>
      <c r="E24" s="98">
        <v>1219.25359203622</v>
      </c>
      <c r="F24" s="98">
        <v>1148.17352889319</v>
      </c>
      <c r="G24" s="98">
        <v>1257.30900880262</v>
      </c>
      <c r="H24" s="98">
        <v>1363.77615556477</v>
      </c>
      <c r="I24" s="98">
        <v>1306.10230635289</v>
      </c>
      <c r="J24" s="98">
        <v>1348.64396935787</v>
      </c>
      <c r="K24" s="98">
        <v>1352.66658077906</v>
      </c>
      <c r="L24" s="98">
        <v>1295.33122246605</v>
      </c>
      <c r="M24" s="98">
        <v>1337.35391607102</v>
      </c>
      <c r="N24" s="98">
        <v>1458.88585362643</v>
      </c>
      <c r="O24" s="98">
        <v>1517.76730231266</v>
      </c>
      <c r="P24" s="98">
        <v>1586.09412073906</v>
      </c>
      <c r="Q24" s="98">
        <v>1542.3575411005</v>
      </c>
      <c r="R24" s="98">
        <v>1768.69744088895</v>
      </c>
      <c r="S24" s="111" t="s">
        <v>42</v>
      </c>
    </row>
    <row r="25" ht="42" customHeight="1" spans="1:19">
      <c r="A25" s="69"/>
      <c r="B25" s="96"/>
      <c r="C25" s="69"/>
      <c r="D25" s="100" t="s">
        <v>43</v>
      </c>
      <c r="E25" s="98">
        <v>1309.28654046349</v>
      </c>
      <c r="F25" s="98">
        <v>1281.3042205336</v>
      </c>
      <c r="G25" s="98">
        <v>1369.69186504906</v>
      </c>
      <c r="H25" s="98">
        <v>1457.04296302369</v>
      </c>
      <c r="I25" s="98">
        <v>1430.78625682996</v>
      </c>
      <c r="J25" s="98">
        <v>1473.8000328096</v>
      </c>
      <c r="K25" s="98">
        <v>1504.29262709302</v>
      </c>
      <c r="L25" s="98">
        <v>1422.73470976945</v>
      </c>
      <c r="M25" s="98">
        <v>1509.88751114337</v>
      </c>
      <c r="N25" s="98">
        <v>1583.74451657332</v>
      </c>
      <c r="O25" s="98">
        <v>1641.21951874709</v>
      </c>
      <c r="P25" s="98">
        <v>1710.57966943996</v>
      </c>
      <c r="Q25" s="98">
        <v>1663.11893141923</v>
      </c>
      <c r="R25" s="98">
        <v>1908.752371827</v>
      </c>
      <c r="S25" s="115"/>
    </row>
    <row r="26" ht="96" spans="1:19">
      <c r="A26" s="69"/>
      <c r="B26" s="96" t="s">
        <v>44</v>
      </c>
      <c r="C26" s="69" t="s">
        <v>45</v>
      </c>
      <c r="D26" s="69"/>
      <c r="E26" s="98">
        <v>671.24</v>
      </c>
      <c r="F26" s="98">
        <v>662.38</v>
      </c>
      <c r="G26" s="98">
        <v>710.97</v>
      </c>
      <c r="H26" s="98">
        <v>785.07</v>
      </c>
      <c r="I26" s="98">
        <v>775.5</v>
      </c>
      <c r="J26" s="98">
        <v>803.4</v>
      </c>
      <c r="K26" s="98">
        <v>818.55</v>
      </c>
      <c r="L26" s="98">
        <v>812.98</v>
      </c>
      <c r="M26" s="98">
        <v>846.740734080423</v>
      </c>
      <c r="N26" s="98">
        <v>915.83</v>
      </c>
      <c r="O26" s="98">
        <v>943.32</v>
      </c>
      <c r="P26" s="98">
        <v>989.09</v>
      </c>
      <c r="Q26" s="98">
        <v>970.78</v>
      </c>
      <c r="R26" s="98">
        <v>1080.68</v>
      </c>
      <c r="S26" s="111" t="s">
        <v>46</v>
      </c>
    </row>
    <row r="27" ht="18" customHeight="1" spans="1:19">
      <c r="A27" s="69"/>
      <c r="B27" s="96"/>
      <c r="C27" s="99" t="s">
        <v>47</v>
      </c>
      <c r="D27" s="69" t="s">
        <v>48</v>
      </c>
      <c r="E27" s="98">
        <v>645.974140801915</v>
      </c>
      <c r="F27" s="98">
        <v>610.75783608767</v>
      </c>
      <c r="G27" s="98">
        <v>643.786487883487</v>
      </c>
      <c r="H27" s="98">
        <v>654.300073566789</v>
      </c>
      <c r="I27" s="98">
        <v>666.994016661844</v>
      </c>
      <c r="J27" s="98">
        <v>651.886085392265</v>
      </c>
      <c r="K27" s="98">
        <v>668.89074304571</v>
      </c>
      <c r="L27" s="98">
        <v>653.858742874312</v>
      </c>
      <c r="M27" s="98">
        <v>645.768343808871</v>
      </c>
      <c r="N27" s="98">
        <v>660.645974924087</v>
      </c>
      <c r="O27" s="98">
        <v>689.375771066699</v>
      </c>
      <c r="P27" s="98">
        <v>722.405485710991</v>
      </c>
      <c r="Q27" s="98">
        <v>702.587627757703</v>
      </c>
      <c r="R27" s="98">
        <v>806.164765075954</v>
      </c>
      <c r="S27" s="111" t="s">
        <v>49</v>
      </c>
    </row>
    <row r="28" ht="18" customHeight="1" spans="1:19">
      <c r="A28" s="69"/>
      <c r="B28" s="96"/>
      <c r="C28" s="99"/>
      <c r="D28" s="69" t="s">
        <v>50</v>
      </c>
      <c r="E28" s="98">
        <v>620.17</v>
      </c>
      <c r="F28" s="98">
        <v>621.86</v>
      </c>
      <c r="G28" s="98">
        <v>634.03</v>
      </c>
      <c r="H28" s="98">
        <v>643.8</v>
      </c>
      <c r="I28" s="98">
        <v>655.79</v>
      </c>
      <c r="J28" s="98">
        <v>669.74</v>
      </c>
      <c r="K28" s="98">
        <v>684.44</v>
      </c>
      <c r="L28" s="98">
        <v>677.57</v>
      </c>
      <c r="M28" s="98">
        <v>679.521634326916</v>
      </c>
      <c r="N28" s="98">
        <v>683.53</v>
      </c>
      <c r="O28" s="98">
        <v>709.76</v>
      </c>
      <c r="P28" s="98">
        <v>743.94</v>
      </c>
      <c r="Q28" s="98">
        <v>723.44</v>
      </c>
      <c r="R28" s="98">
        <v>828.86</v>
      </c>
      <c r="S28" s="111"/>
    </row>
    <row r="29" ht="24" spans="1:19">
      <c r="A29" s="69"/>
      <c r="B29" s="69" t="s">
        <v>51</v>
      </c>
      <c r="C29" s="69"/>
      <c r="D29" s="69"/>
      <c r="E29" s="101" t="s">
        <v>52</v>
      </c>
      <c r="F29" s="101" t="s">
        <v>52</v>
      </c>
      <c r="G29" s="101" t="s">
        <v>52</v>
      </c>
      <c r="H29" s="101" t="s">
        <v>52</v>
      </c>
      <c r="I29" s="101" t="s">
        <v>52</v>
      </c>
      <c r="J29" s="101" t="s">
        <v>52</v>
      </c>
      <c r="K29" s="101" t="s">
        <v>52</v>
      </c>
      <c r="L29" s="101" t="s">
        <v>52</v>
      </c>
      <c r="M29" s="101">
        <v>2900</v>
      </c>
      <c r="N29" s="101">
        <v>2900</v>
      </c>
      <c r="O29" s="101">
        <v>2900</v>
      </c>
      <c r="P29" s="101">
        <v>2900</v>
      </c>
      <c r="Q29" s="101">
        <v>2900</v>
      </c>
      <c r="R29" s="101">
        <v>2900</v>
      </c>
      <c r="S29" s="111" t="s">
        <v>53</v>
      </c>
    </row>
    <row r="30" ht="36" spans="1:19">
      <c r="A30" s="69" t="s">
        <v>54</v>
      </c>
      <c r="B30" s="96" t="s">
        <v>55</v>
      </c>
      <c r="C30" s="69" t="s">
        <v>56</v>
      </c>
      <c r="D30" s="69"/>
      <c r="E30" s="98">
        <v>341.699440484683</v>
      </c>
      <c r="F30" s="98">
        <v>347.21810324788</v>
      </c>
      <c r="G30" s="98">
        <v>358.373559388844</v>
      </c>
      <c r="H30" s="98">
        <v>371.318575928599</v>
      </c>
      <c r="I30" s="98">
        <v>374.382445839452</v>
      </c>
      <c r="J30" s="98">
        <v>382.377296296324</v>
      </c>
      <c r="K30" s="98">
        <v>388.254847801747</v>
      </c>
      <c r="L30" s="98">
        <v>388.766647225011</v>
      </c>
      <c r="M30" s="98">
        <v>404.654388207148</v>
      </c>
      <c r="N30" s="98">
        <v>420.637026627555</v>
      </c>
      <c r="O30" s="98">
        <v>441.668877958933</v>
      </c>
      <c r="P30" s="98">
        <v>462.700729290311</v>
      </c>
      <c r="Q30" s="98">
        <v>450.081618491484</v>
      </c>
      <c r="R30" s="98">
        <v>517.383542751893</v>
      </c>
      <c r="S30" s="111" t="s">
        <v>57</v>
      </c>
    </row>
    <row r="31" ht="36" customHeight="1" spans="1:19">
      <c r="A31" s="69"/>
      <c r="B31" s="96"/>
      <c r="C31" s="69" t="s">
        <v>58</v>
      </c>
      <c r="D31" s="69"/>
      <c r="E31" s="98">
        <v>218.207662349998</v>
      </c>
      <c r="F31" s="98">
        <v>232.567338441567</v>
      </c>
      <c r="G31" s="98">
        <v>245.899947756705</v>
      </c>
      <c r="H31" s="98">
        <v>248.667769052972</v>
      </c>
      <c r="I31" s="98">
        <v>232.598220561695</v>
      </c>
      <c r="J31" s="98">
        <v>227.775419265639</v>
      </c>
      <c r="K31" s="98">
        <v>232.297861191147</v>
      </c>
      <c r="L31" s="98">
        <v>231.875610296679</v>
      </c>
      <c r="M31" s="98">
        <v>229.394595049839</v>
      </c>
      <c r="N31" s="98">
        <v>220.231945983599</v>
      </c>
      <c r="O31" s="98">
        <v>226.838904363107</v>
      </c>
      <c r="P31" s="98">
        <v>233.445862742615</v>
      </c>
      <c r="Q31" s="98">
        <v>229.041223822943</v>
      </c>
      <c r="R31" s="98">
        <v>244.457460041795</v>
      </c>
      <c r="S31" s="111" t="s">
        <v>59</v>
      </c>
    </row>
    <row r="32" ht="28" customHeight="1" spans="1:19">
      <c r="A32" s="69"/>
      <c r="B32" s="69" t="s">
        <v>60</v>
      </c>
      <c r="C32" s="99" t="s">
        <v>61</v>
      </c>
      <c r="D32" s="69"/>
      <c r="E32" s="98">
        <v>10.2619335325448</v>
      </c>
      <c r="F32" s="98">
        <v>14.7372598748541</v>
      </c>
      <c r="G32" s="98">
        <v>15.2858450480793</v>
      </c>
      <c r="H32" s="98">
        <v>15.6988113356049</v>
      </c>
      <c r="I32" s="98">
        <v>15.7136148744937</v>
      </c>
      <c r="J32" s="98">
        <v>16.351929149388</v>
      </c>
      <c r="K32" s="98">
        <v>16.9325906971598</v>
      </c>
      <c r="L32" s="98">
        <v>16.6342259673821</v>
      </c>
      <c r="M32" s="98">
        <v>16.5939642884809</v>
      </c>
      <c r="N32" s="98">
        <v>16.5708013645814</v>
      </c>
      <c r="O32" s="98">
        <v>18.69</v>
      </c>
      <c r="P32" s="98">
        <v>20.13</v>
      </c>
      <c r="Q32" s="98">
        <v>20.13</v>
      </c>
      <c r="R32" s="98">
        <v>21.56</v>
      </c>
      <c r="S32" s="111" t="s">
        <v>62</v>
      </c>
    </row>
    <row r="33" spans="1:19">
      <c r="A33" s="69"/>
      <c r="B33" s="69"/>
      <c r="C33" s="69" t="s">
        <v>63</v>
      </c>
      <c r="D33" s="69" t="s">
        <v>64</v>
      </c>
      <c r="E33" s="98">
        <v>261.038393248124</v>
      </c>
      <c r="F33" s="98">
        <v>260.434686073543</v>
      </c>
      <c r="G33" s="98">
        <v>283.775435891881</v>
      </c>
      <c r="H33" s="98">
        <v>298.732307186345</v>
      </c>
      <c r="I33" s="98">
        <v>404.729654708478</v>
      </c>
      <c r="J33" s="98">
        <v>415.035612489211</v>
      </c>
      <c r="K33" s="98">
        <v>428.397714076659</v>
      </c>
      <c r="L33" s="98">
        <v>430.567278558234</v>
      </c>
      <c r="M33" s="98">
        <v>443.074633503013</v>
      </c>
      <c r="N33" s="98">
        <v>458.774973532556</v>
      </c>
      <c r="O33" s="98">
        <v>475.403683767383</v>
      </c>
      <c r="P33" s="98">
        <v>497.235100988753</v>
      </c>
      <c r="Q33" s="98">
        <v>483.478148814233</v>
      </c>
      <c r="R33" s="98">
        <v>522.104195640325</v>
      </c>
      <c r="S33" s="111" t="s">
        <v>65</v>
      </c>
    </row>
    <row r="34" spans="1:19">
      <c r="A34" s="69"/>
      <c r="B34" s="69"/>
      <c r="C34" s="69"/>
      <c r="D34" s="69" t="s">
        <v>66</v>
      </c>
      <c r="E34" s="98">
        <v>788.889973809463</v>
      </c>
      <c r="F34" s="98">
        <v>746.099651289246</v>
      </c>
      <c r="G34" s="98">
        <v>822.108024331086</v>
      </c>
      <c r="H34" s="98">
        <v>893.150021789295</v>
      </c>
      <c r="I34" s="98">
        <v>850.959723381879</v>
      </c>
      <c r="J34" s="98">
        <v>812.247199423696</v>
      </c>
      <c r="K34" s="98">
        <v>818.752333295574</v>
      </c>
      <c r="L34" s="98">
        <v>782.111948604564</v>
      </c>
      <c r="M34" s="98">
        <v>807.031920089769</v>
      </c>
      <c r="N34" s="98">
        <v>891.267282970095</v>
      </c>
      <c r="O34" s="98">
        <v>908.441298335562</v>
      </c>
      <c r="P34" s="98">
        <v>947.381005088155</v>
      </c>
      <c r="Q34" s="98">
        <v>920.652556206541</v>
      </c>
      <c r="R34" s="98">
        <v>1063.08978373257</v>
      </c>
      <c r="S34" s="111"/>
    </row>
    <row r="35" ht="32" customHeight="1" spans="1:19">
      <c r="A35" s="102" t="s">
        <v>67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9"/>
      <c r="O35" s="109"/>
      <c r="P35" s="109"/>
      <c r="Q35" s="109"/>
      <c r="R35" s="109"/>
      <c r="S35" s="116" t="s">
        <v>68</v>
      </c>
    </row>
    <row r="41" s="86" customFormat="1" spans="1:19">
      <c r="A41" s="104"/>
      <c r="B41" s="105"/>
      <c r="C41" s="104"/>
      <c r="D41" s="106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5"/>
    </row>
  </sheetData>
  <mergeCells count="40">
    <mergeCell ref="B1:S1"/>
    <mergeCell ref="E2:R2"/>
    <mergeCell ref="C16:D16"/>
    <mergeCell ref="C17:D17"/>
    <mergeCell ref="C18:D18"/>
    <mergeCell ref="C19:D19"/>
    <mergeCell ref="C26:D26"/>
    <mergeCell ref="B29:D29"/>
    <mergeCell ref="C30:D30"/>
    <mergeCell ref="C31:D31"/>
    <mergeCell ref="C32:D32"/>
    <mergeCell ref="A35:N35"/>
    <mergeCell ref="A2:A3"/>
    <mergeCell ref="A4:A29"/>
    <mergeCell ref="A30:A34"/>
    <mergeCell ref="B4:B8"/>
    <mergeCell ref="B9:B13"/>
    <mergeCell ref="B14:B25"/>
    <mergeCell ref="B26:B28"/>
    <mergeCell ref="B30:B31"/>
    <mergeCell ref="B32:B34"/>
    <mergeCell ref="C4:C5"/>
    <mergeCell ref="C6:C8"/>
    <mergeCell ref="C9:C10"/>
    <mergeCell ref="C11:C13"/>
    <mergeCell ref="C14:C15"/>
    <mergeCell ref="C20:C23"/>
    <mergeCell ref="C24:C25"/>
    <mergeCell ref="C27:C28"/>
    <mergeCell ref="C33:C34"/>
    <mergeCell ref="S2:S3"/>
    <mergeCell ref="S4:S5"/>
    <mergeCell ref="S6:S8"/>
    <mergeCell ref="S9:S10"/>
    <mergeCell ref="S11:S12"/>
    <mergeCell ref="S14:S23"/>
    <mergeCell ref="S24:S25"/>
    <mergeCell ref="S27:S28"/>
    <mergeCell ref="S33:S34"/>
    <mergeCell ref="B2:D3"/>
  </mergeCells>
  <pageMargins left="0.275" right="0.156944444444444" top="0.393055555555556" bottom="0.472222222222222" header="0.298611111111111" footer="0.156944444444444"/>
  <pageSetup paperSize="9" scale="52" orientation="landscape" horizontalDpi="600"/>
  <headerFooter/>
  <rowBreaks count="1" manualBreakCount="1">
    <brk id="35" max="259" man="1"/>
  </rowBreaks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BF44"/>
  <sheetViews>
    <sheetView view="pageBreakPreview" zoomScale="80" zoomScaleNormal="100" workbookViewId="0">
      <pane xSplit="5" ySplit="3" topLeftCell="O4" activePane="bottomRight" state="frozen"/>
      <selection/>
      <selection pane="topRight"/>
      <selection pane="bottomLeft"/>
      <selection pane="bottomRight" activeCell="S24" sqref="S24"/>
    </sheetView>
  </sheetViews>
  <sheetFormatPr defaultColWidth="9.62962962962963" defaultRowHeight="15.6"/>
  <cols>
    <col min="1" max="1" width="5.55555555555556" style="8" customWidth="1"/>
    <col min="2" max="2" width="9.01851851851852" style="56" customWidth="1"/>
    <col min="3" max="3" width="14.962962962963" style="57" customWidth="1"/>
    <col min="4" max="4" width="9.71296296296296" style="56" customWidth="1"/>
    <col min="5" max="5" width="11.3888888888889" style="56" customWidth="1"/>
    <col min="6" max="6" width="11.3888888888889" style="58" customWidth="1"/>
    <col min="7" max="7" width="13.3518518518519" style="58" customWidth="1"/>
    <col min="8" max="17" width="11.3888888888889" style="56" customWidth="1"/>
    <col min="18" max="18" width="11.3888888888889" style="8" customWidth="1"/>
    <col min="19" max="19" width="13.2685185185185" style="8" customWidth="1"/>
    <col min="20" max="20" width="11.3888888888889" style="8" customWidth="1"/>
    <col min="21" max="21" width="12.7962962962963" style="8" customWidth="1"/>
    <col min="22" max="22" width="11.3888888888889" style="8" customWidth="1"/>
    <col min="23" max="23" width="13.2685185185185" style="8" customWidth="1"/>
    <col min="24" max="24" width="12.3425925925926" style="8" customWidth="1"/>
    <col min="25" max="25" width="13.5740740740741" style="8" customWidth="1"/>
    <col min="26" max="26" width="11.3888888888889" style="8" customWidth="1"/>
    <col min="27" max="58" width="14.3425925925926" style="8" customWidth="1"/>
    <col min="59" max="59" width="14.0185185185185" style="8"/>
    <col min="60" max="16384" width="9.62962962962963" style="8"/>
  </cols>
  <sheetData>
    <row r="1" ht="34.9" customHeight="1" spans="1:58">
      <c r="A1" s="59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</row>
    <row r="2" s="54" customFormat="1" spans="1:58">
      <c r="A2" s="61" t="s">
        <v>70</v>
      </c>
      <c r="B2" s="61"/>
      <c r="C2" s="61"/>
      <c r="D2" s="62" t="s">
        <v>71</v>
      </c>
      <c r="E2" s="62"/>
      <c r="F2" s="63" t="s">
        <v>4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80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</row>
    <row r="3" s="54" customFormat="1" spans="1:58">
      <c r="A3" s="61"/>
      <c r="B3" s="61"/>
      <c r="C3" s="61"/>
      <c r="D3" s="62"/>
      <c r="E3" s="62"/>
      <c r="F3" s="65" t="s">
        <v>72</v>
      </c>
      <c r="G3" s="65"/>
      <c r="H3" s="66" t="s">
        <v>73</v>
      </c>
      <c r="I3" s="66"/>
      <c r="J3" s="66" t="s">
        <v>74</v>
      </c>
      <c r="K3" s="66"/>
      <c r="L3" s="66" t="s">
        <v>75</v>
      </c>
      <c r="M3" s="66"/>
      <c r="N3" s="66" t="s">
        <v>76</v>
      </c>
      <c r="O3" s="66"/>
      <c r="P3" s="66" t="s">
        <v>77</v>
      </c>
      <c r="Q3" s="66"/>
      <c r="R3" s="75" t="s">
        <v>78</v>
      </c>
      <c r="S3" s="75"/>
      <c r="T3" s="75" t="s">
        <v>79</v>
      </c>
      <c r="U3" s="75"/>
      <c r="V3" s="75" t="s">
        <v>80</v>
      </c>
      <c r="W3" s="75"/>
      <c r="X3" s="75" t="s">
        <v>81</v>
      </c>
      <c r="Y3" s="75"/>
      <c r="Z3" s="75" t="s">
        <v>82</v>
      </c>
      <c r="AA3" s="75"/>
      <c r="AB3" s="76" t="s">
        <v>83</v>
      </c>
      <c r="AC3" s="77"/>
      <c r="AD3" s="76" t="s">
        <v>84</v>
      </c>
      <c r="AE3" s="77"/>
      <c r="AF3" s="76" t="s">
        <v>85</v>
      </c>
      <c r="AG3" s="77"/>
      <c r="AH3" s="76" t="s">
        <v>86</v>
      </c>
      <c r="AI3" s="77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</row>
    <row r="4" s="54" customFormat="1" ht="33" customHeight="1" spans="1:58">
      <c r="A4" s="61"/>
      <c r="B4" s="61"/>
      <c r="C4" s="61"/>
      <c r="D4" s="62" t="s">
        <v>87</v>
      </c>
      <c r="E4" s="62" t="s">
        <v>88</v>
      </c>
      <c r="F4" s="67" t="s">
        <v>89</v>
      </c>
      <c r="G4" s="67" t="s">
        <v>90</v>
      </c>
      <c r="H4" s="61" t="s">
        <v>89</v>
      </c>
      <c r="I4" s="61" t="s">
        <v>90</v>
      </c>
      <c r="J4" s="61" t="s">
        <v>89</v>
      </c>
      <c r="K4" s="61" t="s">
        <v>90</v>
      </c>
      <c r="L4" s="61" t="s">
        <v>89</v>
      </c>
      <c r="M4" s="61" t="s">
        <v>90</v>
      </c>
      <c r="N4" s="61" t="s">
        <v>89</v>
      </c>
      <c r="O4" s="61" t="s">
        <v>90</v>
      </c>
      <c r="P4" s="61" t="s">
        <v>89</v>
      </c>
      <c r="Q4" s="61" t="s">
        <v>90</v>
      </c>
      <c r="R4" s="61" t="s">
        <v>89</v>
      </c>
      <c r="S4" s="61" t="s">
        <v>90</v>
      </c>
      <c r="T4" s="61" t="s">
        <v>89</v>
      </c>
      <c r="U4" s="61" t="s">
        <v>90</v>
      </c>
      <c r="V4" s="61" t="s">
        <v>89</v>
      </c>
      <c r="W4" s="61" t="s">
        <v>90</v>
      </c>
      <c r="X4" s="61" t="s">
        <v>89</v>
      </c>
      <c r="Y4" s="61" t="s">
        <v>90</v>
      </c>
      <c r="Z4" s="61" t="s">
        <v>89</v>
      </c>
      <c r="AA4" s="61" t="s">
        <v>90</v>
      </c>
      <c r="AB4" s="61" t="s">
        <v>89</v>
      </c>
      <c r="AC4" s="61" t="s">
        <v>90</v>
      </c>
      <c r="AD4" s="61" t="s">
        <v>89</v>
      </c>
      <c r="AE4" s="61" t="s">
        <v>90</v>
      </c>
      <c r="AF4" s="61" t="s">
        <v>89</v>
      </c>
      <c r="AG4" s="61" t="s">
        <v>90</v>
      </c>
      <c r="AH4" s="61" t="s">
        <v>89</v>
      </c>
      <c r="AI4" s="61" t="s">
        <v>90</v>
      </c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</row>
    <row r="5" spans="1:58">
      <c r="A5" s="68" t="s">
        <v>91</v>
      </c>
      <c r="B5" s="69" t="s">
        <v>92</v>
      </c>
      <c r="C5" s="70" t="s">
        <v>93</v>
      </c>
      <c r="D5" s="70" t="s">
        <v>94</v>
      </c>
      <c r="E5" s="70">
        <v>4</v>
      </c>
      <c r="F5" s="71">
        <v>1632.3</v>
      </c>
      <c r="G5" s="71">
        <f t="shared" ref="G5:G42" si="0">E5*F5</f>
        <v>6529.2</v>
      </c>
      <c r="H5" s="71">
        <v>1596.02</v>
      </c>
      <c r="I5" s="71">
        <f t="shared" ref="I5:I42" si="1">H5*E5</f>
        <v>6384.08</v>
      </c>
      <c r="J5" s="71">
        <v>1717.64</v>
      </c>
      <c r="K5" s="71">
        <f t="shared" ref="K5:K42" si="2">J5*E5</f>
        <v>6870.56</v>
      </c>
      <c r="L5" s="71">
        <v>1892.61</v>
      </c>
      <c r="M5" s="71">
        <f t="shared" ref="M5:M42" si="3">L5*E5</f>
        <v>7570.44</v>
      </c>
      <c r="N5" s="71">
        <v>1862.74</v>
      </c>
      <c r="O5" s="71">
        <f t="shared" ref="O5:O42" si="4">N5*E5</f>
        <v>7450.96</v>
      </c>
      <c r="P5" s="71">
        <v>1901.14</v>
      </c>
      <c r="Q5" s="71">
        <f t="shared" ref="Q5:Q42" si="5">P5*E5</f>
        <v>7604.56</v>
      </c>
      <c r="R5" s="71">
        <v>1928.88</v>
      </c>
      <c r="S5" s="71">
        <f t="shared" ref="S5:S42" si="6">R5*E5</f>
        <v>7715.52</v>
      </c>
      <c r="T5" s="71">
        <v>1905.41</v>
      </c>
      <c r="U5" s="71">
        <f t="shared" ref="U5:U42" si="7">T5*E5</f>
        <v>7621.64</v>
      </c>
      <c r="V5" s="71">
        <v>1958.75</v>
      </c>
      <c r="W5" s="71">
        <f t="shared" ref="W5:W42" si="8">V5*E5</f>
        <v>7835</v>
      </c>
      <c r="X5" s="71">
        <v>1984.36</v>
      </c>
      <c r="Y5" s="71">
        <f t="shared" ref="Y5:Y42" si="9">X5*E5</f>
        <v>7937.44</v>
      </c>
      <c r="Z5" s="71">
        <v>2133.72</v>
      </c>
      <c r="AA5" s="71">
        <f t="shared" ref="AA5:AA42" si="10">Z5*E5</f>
        <v>8534.88</v>
      </c>
      <c r="AB5" s="71">
        <v>2197.73</v>
      </c>
      <c r="AC5" s="71">
        <v>8790.92</v>
      </c>
      <c r="AD5" s="71">
        <v>2304.42</v>
      </c>
      <c r="AE5" s="71">
        <v>9217.68</v>
      </c>
      <c r="AF5" s="71">
        <v>2261.74</v>
      </c>
      <c r="AG5" s="71">
        <v>9046.96</v>
      </c>
      <c r="AH5" s="71">
        <v>2517.79</v>
      </c>
      <c r="AI5" s="71">
        <v>10071.16</v>
      </c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1:58">
      <c r="A6" s="68"/>
      <c r="B6" s="69"/>
      <c r="C6" s="70" t="s">
        <v>95</v>
      </c>
      <c r="D6" s="70" t="s">
        <v>96</v>
      </c>
      <c r="E6" s="70">
        <v>16.69</v>
      </c>
      <c r="F6" s="71">
        <v>64.21</v>
      </c>
      <c r="G6" s="71">
        <f t="shared" si="0"/>
        <v>1071.6649</v>
      </c>
      <c r="H6" s="71">
        <v>62.78</v>
      </c>
      <c r="I6" s="71">
        <f t="shared" si="1"/>
        <v>1047.7982</v>
      </c>
      <c r="J6" s="71">
        <v>67.56</v>
      </c>
      <c r="K6" s="71">
        <f t="shared" si="2"/>
        <v>1127.5764</v>
      </c>
      <c r="L6" s="71">
        <v>74.45</v>
      </c>
      <c r="M6" s="71">
        <f t="shared" si="3"/>
        <v>1242.5705</v>
      </c>
      <c r="N6" s="71">
        <v>73.27</v>
      </c>
      <c r="O6" s="71">
        <f t="shared" si="4"/>
        <v>1222.8763</v>
      </c>
      <c r="P6" s="71">
        <v>74.78</v>
      </c>
      <c r="Q6" s="71">
        <f t="shared" si="5"/>
        <v>1248.0782</v>
      </c>
      <c r="R6" s="71">
        <v>75.87</v>
      </c>
      <c r="S6" s="71">
        <f t="shared" si="6"/>
        <v>1266.2703</v>
      </c>
      <c r="T6" s="71">
        <v>74.95</v>
      </c>
      <c r="U6" s="71">
        <f t="shared" si="7"/>
        <v>1250.9155</v>
      </c>
      <c r="V6" s="71">
        <v>77.05</v>
      </c>
      <c r="W6" s="71">
        <f t="shared" si="8"/>
        <v>1285.9645</v>
      </c>
      <c r="X6" s="71">
        <v>78.05</v>
      </c>
      <c r="Y6" s="71">
        <f t="shared" si="9"/>
        <v>1302.6545</v>
      </c>
      <c r="Z6" s="71">
        <v>83.93</v>
      </c>
      <c r="AA6" s="71">
        <f t="shared" si="10"/>
        <v>1400.7917</v>
      </c>
      <c r="AB6" s="71">
        <v>86.45</v>
      </c>
      <c r="AC6" s="71">
        <v>1442.85</v>
      </c>
      <c r="AD6" s="71">
        <v>90.64</v>
      </c>
      <c r="AE6" s="71">
        <v>1512.78</v>
      </c>
      <c r="AF6" s="71">
        <v>88.97</v>
      </c>
      <c r="AG6" s="71">
        <v>1484.91</v>
      </c>
      <c r="AH6" s="71">
        <v>99.04</v>
      </c>
      <c r="AI6" s="71">
        <v>1652.98</v>
      </c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58">
      <c r="A7" s="68"/>
      <c r="B7" s="69"/>
      <c r="C7" s="70" t="s">
        <v>97</v>
      </c>
      <c r="D7" s="70" t="s">
        <v>98</v>
      </c>
      <c r="E7" s="70">
        <v>10.73</v>
      </c>
      <c r="F7" s="71">
        <v>114.66</v>
      </c>
      <c r="G7" s="71">
        <f t="shared" si="0"/>
        <v>1230.3018</v>
      </c>
      <c r="H7" s="71">
        <v>112.11</v>
      </c>
      <c r="I7" s="71">
        <f t="shared" si="1"/>
        <v>1202.9403</v>
      </c>
      <c r="J7" s="71">
        <v>120.65</v>
      </c>
      <c r="K7" s="71">
        <f t="shared" si="2"/>
        <v>1294.5745</v>
      </c>
      <c r="L7" s="71">
        <v>132.94</v>
      </c>
      <c r="M7" s="71">
        <f t="shared" si="3"/>
        <v>1426.4462</v>
      </c>
      <c r="N7" s="71">
        <v>130.85</v>
      </c>
      <c r="O7" s="71">
        <f t="shared" si="4"/>
        <v>1404.0205</v>
      </c>
      <c r="P7" s="71">
        <v>133.54</v>
      </c>
      <c r="Q7" s="71">
        <f t="shared" si="5"/>
        <v>1432.8842</v>
      </c>
      <c r="R7" s="71">
        <v>135.49</v>
      </c>
      <c r="S7" s="71">
        <f t="shared" si="6"/>
        <v>1453.8077</v>
      </c>
      <c r="T7" s="71">
        <v>133.84</v>
      </c>
      <c r="U7" s="71">
        <f t="shared" si="7"/>
        <v>1436.1032</v>
      </c>
      <c r="V7" s="71">
        <v>137.59</v>
      </c>
      <c r="W7" s="71">
        <f t="shared" si="8"/>
        <v>1476.3407</v>
      </c>
      <c r="X7" s="71">
        <v>139.39</v>
      </c>
      <c r="Y7" s="71">
        <f t="shared" si="9"/>
        <v>1495.6547</v>
      </c>
      <c r="Z7" s="71">
        <v>149.88</v>
      </c>
      <c r="AA7" s="71">
        <f t="shared" si="10"/>
        <v>1608.2124</v>
      </c>
      <c r="AB7" s="71">
        <v>154.38</v>
      </c>
      <c r="AC7" s="71">
        <v>1656.5</v>
      </c>
      <c r="AD7" s="71">
        <v>161.87</v>
      </c>
      <c r="AE7" s="71">
        <v>1736.87</v>
      </c>
      <c r="AF7" s="71">
        <v>158.87</v>
      </c>
      <c r="AG7" s="71">
        <v>1704.68</v>
      </c>
      <c r="AH7" s="71">
        <v>176.86</v>
      </c>
      <c r="AI7" s="71">
        <v>1897.71</v>
      </c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</row>
    <row r="8" ht="31.2" spans="1:58">
      <c r="A8" s="68"/>
      <c r="B8" s="69"/>
      <c r="C8" s="70" t="s">
        <v>99</v>
      </c>
      <c r="D8" s="70" t="s">
        <v>98</v>
      </c>
      <c r="E8" s="70">
        <v>7.39</v>
      </c>
      <c r="F8" s="71">
        <v>96.31</v>
      </c>
      <c r="G8" s="71">
        <f t="shared" si="0"/>
        <v>711.7309</v>
      </c>
      <c r="H8" s="71">
        <v>94.17</v>
      </c>
      <c r="I8" s="71">
        <f t="shared" si="1"/>
        <v>695.9163</v>
      </c>
      <c r="J8" s="71">
        <v>101.35</v>
      </c>
      <c r="K8" s="71">
        <f t="shared" si="2"/>
        <v>748.9765</v>
      </c>
      <c r="L8" s="71">
        <v>111.67</v>
      </c>
      <c r="M8" s="71">
        <f t="shared" si="3"/>
        <v>825.2413</v>
      </c>
      <c r="N8" s="71">
        <v>109.91</v>
      </c>
      <c r="O8" s="71">
        <f t="shared" si="4"/>
        <v>812.2349</v>
      </c>
      <c r="P8" s="71">
        <v>112.18</v>
      </c>
      <c r="Q8" s="71">
        <f t="shared" si="5"/>
        <v>829.0102</v>
      </c>
      <c r="R8" s="71">
        <v>113.81</v>
      </c>
      <c r="S8" s="71">
        <f t="shared" si="6"/>
        <v>841.0559</v>
      </c>
      <c r="T8" s="71">
        <v>112.43</v>
      </c>
      <c r="U8" s="71">
        <f t="shared" si="7"/>
        <v>830.8577</v>
      </c>
      <c r="V8" s="71">
        <v>115.58</v>
      </c>
      <c r="W8" s="71">
        <f t="shared" si="8"/>
        <v>854.1362</v>
      </c>
      <c r="X8" s="71">
        <v>117.09</v>
      </c>
      <c r="Y8" s="71">
        <f t="shared" si="9"/>
        <v>865.2951</v>
      </c>
      <c r="Z8" s="71">
        <v>125.9</v>
      </c>
      <c r="AA8" s="71">
        <f t="shared" si="10"/>
        <v>930.401</v>
      </c>
      <c r="AB8" s="71">
        <v>129.68</v>
      </c>
      <c r="AC8" s="71">
        <v>958.34</v>
      </c>
      <c r="AD8" s="71">
        <v>135.97</v>
      </c>
      <c r="AE8" s="71">
        <v>1004.82</v>
      </c>
      <c r="AF8" s="71">
        <v>133.45</v>
      </c>
      <c r="AG8" s="71">
        <v>986.2</v>
      </c>
      <c r="AH8" s="71">
        <v>148.56</v>
      </c>
      <c r="AI8" s="71">
        <v>1097.86</v>
      </c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</row>
    <row r="9" spans="1:58">
      <c r="A9" s="68"/>
      <c r="B9" s="69"/>
      <c r="C9" s="70" t="s">
        <v>100</v>
      </c>
      <c r="D9" s="70" t="s">
        <v>96</v>
      </c>
      <c r="E9" s="70">
        <v>88.84</v>
      </c>
      <c r="F9" s="71">
        <v>16.2</v>
      </c>
      <c r="G9" s="71">
        <f t="shared" si="0"/>
        <v>1439.208</v>
      </c>
      <c r="H9" s="71">
        <v>15.84</v>
      </c>
      <c r="I9" s="71">
        <f t="shared" si="1"/>
        <v>1407.2256</v>
      </c>
      <c r="J9" s="71">
        <v>17.04</v>
      </c>
      <c r="K9" s="71">
        <f t="shared" si="2"/>
        <v>1513.8336</v>
      </c>
      <c r="L9" s="71">
        <v>18.78</v>
      </c>
      <c r="M9" s="71">
        <f t="shared" si="3"/>
        <v>1668.4152</v>
      </c>
      <c r="N9" s="71">
        <v>18.48</v>
      </c>
      <c r="O9" s="71">
        <f t="shared" si="4"/>
        <v>1641.7632</v>
      </c>
      <c r="P9" s="71">
        <v>18.86</v>
      </c>
      <c r="Q9" s="71">
        <f t="shared" si="5"/>
        <v>1675.5224</v>
      </c>
      <c r="R9" s="71">
        <v>19.14</v>
      </c>
      <c r="S9" s="71">
        <f t="shared" si="6"/>
        <v>1700.3976</v>
      </c>
      <c r="T9" s="71">
        <v>18.9</v>
      </c>
      <c r="U9" s="71">
        <f t="shared" si="7"/>
        <v>1679.076</v>
      </c>
      <c r="V9" s="71">
        <v>19.43</v>
      </c>
      <c r="W9" s="71">
        <f t="shared" si="8"/>
        <v>1726.1612</v>
      </c>
      <c r="X9" s="71">
        <v>19.69</v>
      </c>
      <c r="Y9" s="71">
        <f t="shared" si="9"/>
        <v>1749.2596</v>
      </c>
      <c r="Z9" s="71">
        <v>21.17</v>
      </c>
      <c r="AA9" s="71">
        <f t="shared" si="10"/>
        <v>1880.7428</v>
      </c>
      <c r="AB9" s="71">
        <v>21.81</v>
      </c>
      <c r="AC9" s="71">
        <v>1937.6</v>
      </c>
      <c r="AD9" s="71">
        <v>22.86</v>
      </c>
      <c r="AE9" s="71">
        <v>2030.88</v>
      </c>
      <c r="AF9" s="71">
        <v>22.44</v>
      </c>
      <c r="AG9" s="71">
        <v>1993.57</v>
      </c>
      <c r="AH9" s="71">
        <v>24.98</v>
      </c>
      <c r="AI9" s="71">
        <v>2219.22</v>
      </c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</row>
    <row r="10" ht="31.2" spans="1:58">
      <c r="A10" s="68"/>
      <c r="B10" s="69"/>
      <c r="C10" s="70" t="s">
        <v>101</v>
      </c>
      <c r="D10" s="70" t="s">
        <v>98</v>
      </c>
      <c r="E10" s="70">
        <f>173.44+111.42</f>
        <v>284.86</v>
      </c>
      <c r="F10" s="71">
        <v>28.22</v>
      </c>
      <c r="G10" s="71">
        <f t="shared" si="0"/>
        <v>8038.7492</v>
      </c>
      <c r="H10" s="71">
        <v>27.59</v>
      </c>
      <c r="I10" s="71">
        <f t="shared" si="1"/>
        <v>7859.2874</v>
      </c>
      <c r="J10" s="71">
        <v>29.7</v>
      </c>
      <c r="K10" s="71">
        <f t="shared" si="2"/>
        <v>8460.342</v>
      </c>
      <c r="L10" s="71">
        <v>32.72</v>
      </c>
      <c r="M10" s="71">
        <f t="shared" si="3"/>
        <v>9320.6192</v>
      </c>
      <c r="N10" s="71">
        <v>32.2</v>
      </c>
      <c r="O10" s="71">
        <f t="shared" si="4"/>
        <v>9172.492</v>
      </c>
      <c r="P10" s="71">
        <v>32.87</v>
      </c>
      <c r="Q10" s="71">
        <f t="shared" si="5"/>
        <v>9363.3482</v>
      </c>
      <c r="R10" s="71">
        <v>33.35</v>
      </c>
      <c r="S10" s="71">
        <f t="shared" si="6"/>
        <v>9500.081</v>
      </c>
      <c r="T10" s="71">
        <v>32.94</v>
      </c>
      <c r="U10" s="71">
        <f t="shared" si="7"/>
        <v>9383.2884</v>
      </c>
      <c r="V10" s="71">
        <v>33.87</v>
      </c>
      <c r="W10" s="71">
        <f t="shared" si="8"/>
        <v>9648.2082</v>
      </c>
      <c r="X10" s="71">
        <v>34.31</v>
      </c>
      <c r="Y10" s="71">
        <f t="shared" si="9"/>
        <v>9773.5466</v>
      </c>
      <c r="Z10" s="71">
        <v>36.89</v>
      </c>
      <c r="AA10" s="71">
        <f t="shared" si="10"/>
        <v>10508.4854</v>
      </c>
      <c r="AB10" s="71">
        <v>38</v>
      </c>
      <c r="AC10" s="71">
        <v>10824.68</v>
      </c>
      <c r="AD10" s="71">
        <v>39.84</v>
      </c>
      <c r="AE10" s="71">
        <v>11348.82</v>
      </c>
      <c r="AF10" s="71">
        <v>39.1</v>
      </c>
      <c r="AG10" s="71">
        <v>11138.03</v>
      </c>
      <c r="AH10" s="71">
        <v>43.53</v>
      </c>
      <c r="AI10" s="71">
        <v>12399.96</v>
      </c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</row>
    <row r="11" ht="31.2" spans="1:58">
      <c r="A11" s="68"/>
      <c r="B11" s="69"/>
      <c r="C11" s="70" t="s">
        <v>102</v>
      </c>
      <c r="D11" s="70" t="s">
        <v>98</v>
      </c>
      <c r="E11" s="70">
        <v>93.15</v>
      </c>
      <c r="F11" s="71">
        <v>111.43</v>
      </c>
      <c r="G11" s="71">
        <f t="shared" si="0"/>
        <v>10379.7045</v>
      </c>
      <c r="H11" s="71">
        <v>108.95</v>
      </c>
      <c r="I11" s="71">
        <f t="shared" si="1"/>
        <v>10148.6925</v>
      </c>
      <c r="J11" s="71">
        <v>117.26</v>
      </c>
      <c r="K11" s="71">
        <f t="shared" si="2"/>
        <v>10922.769</v>
      </c>
      <c r="L11" s="71">
        <v>129.2</v>
      </c>
      <c r="M11" s="71">
        <f t="shared" si="3"/>
        <v>12034.98</v>
      </c>
      <c r="N11" s="71">
        <v>127.16</v>
      </c>
      <c r="O11" s="71">
        <f t="shared" si="4"/>
        <v>11844.954</v>
      </c>
      <c r="P11" s="71">
        <v>129.78</v>
      </c>
      <c r="Q11" s="71">
        <f t="shared" si="5"/>
        <v>12089.007</v>
      </c>
      <c r="R11" s="71">
        <v>131.68</v>
      </c>
      <c r="S11" s="71">
        <f t="shared" si="6"/>
        <v>12265.992</v>
      </c>
      <c r="T11" s="71">
        <v>130.07</v>
      </c>
      <c r="U11" s="71">
        <f t="shared" si="7"/>
        <v>12116.0205</v>
      </c>
      <c r="V11" s="71">
        <v>133.72</v>
      </c>
      <c r="W11" s="71">
        <f t="shared" si="8"/>
        <v>12456.018</v>
      </c>
      <c r="X11" s="71">
        <v>135.46</v>
      </c>
      <c r="Y11" s="71">
        <f t="shared" si="9"/>
        <v>12618.099</v>
      </c>
      <c r="Z11" s="71">
        <v>145.66</v>
      </c>
      <c r="AA11" s="71">
        <f t="shared" si="10"/>
        <v>13568.229</v>
      </c>
      <c r="AB11" s="71">
        <v>150.03</v>
      </c>
      <c r="AC11" s="71">
        <v>13975.29</v>
      </c>
      <c r="AD11" s="71">
        <v>157.31</v>
      </c>
      <c r="AE11" s="71">
        <v>14653.43</v>
      </c>
      <c r="AF11" s="71">
        <v>154.4</v>
      </c>
      <c r="AG11" s="71">
        <v>14382.36</v>
      </c>
      <c r="AH11" s="71">
        <v>171.88</v>
      </c>
      <c r="AI11" s="71">
        <v>16010.62</v>
      </c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</row>
    <row r="12" spans="1:58">
      <c r="A12" s="68"/>
      <c r="B12" s="69"/>
      <c r="C12" s="70" t="s">
        <v>103</v>
      </c>
      <c r="D12" s="70" t="s">
        <v>98</v>
      </c>
      <c r="E12" s="70">
        <v>93.15</v>
      </c>
      <c r="F12" s="71">
        <v>27.52</v>
      </c>
      <c r="G12" s="71">
        <f t="shared" si="0"/>
        <v>2563.488</v>
      </c>
      <c r="H12" s="71">
        <v>26.91</v>
      </c>
      <c r="I12" s="71">
        <f t="shared" si="1"/>
        <v>2506.6665</v>
      </c>
      <c r="J12" s="71">
        <v>28.96</v>
      </c>
      <c r="K12" s="71">
        <f t="shared" si="2"/>
        <v>2697.624</v>
      </c>
      <c r="L12" s="71">
        <v>31.91</v>
      </c>
      <c r="M12" s="71">
        <f t="shared" si="3"/>
        <v>2972.4165</v>
      </c>
      <c r="N12" s="71">
        <v>31.4</v>
      </c>
      <c r="O12" s="71">
        <f t="shared" si="4"/>
        <v>2924.91</v>
      </c>
      <c r="P12" s="71">
        <v>32.05</v>
      </c>
      <c r="Q12" s="71">
        <f t="shared" si="5"/>
        <v>2985.4575</v>
      </c>
      <c r="R12" s="71">
        <v>32.52</v>
      </c>
      <c r="S12" s="71">
        <f t="shared" si="6"/>
        <v>3029.238</v>
      </c>
      <c r="T12" s="71">
        <v>32.12</v>
      </c>
      <c r="U12" s="71">
        <f t="shared" si="7"/>
        <v>2991.978</v>
      </c>
      <c r="V12" s="71">
        <v>33.02</v>
      </c>
      <c r="W12" s="71">
        <f t="shared" si="8"/>
        <v>3075.813</v>
      </c>
      <c r="X12" s="71">
        <v>33.45</v>
      </c>
      <c r="Y12" s="71">
        <f t="shared" si="9"/>
        <v>3115.8675</v>
      </c>
      <c r="Z12" s="71">
        <v>35.97</v>
      </c>
      <c r="AA12" s="71">
        <f t="shared" si="10"/>
        <v>3350.6055</v>
      </c>
      <c r="AB12" s="71">
        <v>37.05</v>
      </c>
      <c r="AC12" s="71">
        <v>3451.21</v>
      </c>
      <c r="AD12" s="71">
        <v>38.85</v>
      </c>
      <c r="AE12" s="71">
        <v>3618.88</v>
      </c>
      <c r="AF12" s="71">
        <v>38.13</v>
      </c>
      <c r="AG12" s="71">
        <v>3551.81</v>
      </c>
      <c r="AH12" s="71">
        <v>42.44</v>
      </c>
      <c r="AI12" s="71">
        <v>3953.29</v>
      </c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</row>
    <row r="13" spans="1:58">
      <c r="A13" s="68"/>
      <c r="B13" s="69"/>
      <c r="C13" s="70" t="s">
        <v>104</v>
      </c>
      <c r="D13" s="70" t="s">
        <v>96</v>
      </c>
      <c r="E13" s="70">
        <v>3.28</v>
      </c>
      <c r="F13" s="71">
        <v>22.75</v>
      </c>
      <c r="G13" s="71">
        <f t="shared" si="0"/>
        <v>74.62</v>
      </c>
      <c r="H13" s="71">
        <v>22.25</v>
      </c>
      <c r="I13" s="71">
        <f t="shared" si="1"/>
        <v>72.98</v>
      </c>
      <c r="J13" s="71">
        <v>23.94</v>
      </c>
      <c r="K13" s="71">
        <f t="shared" si="2"/>
        <v>78.5232</v>
      </c>
      <c r="L13" s="71">
        <v>26.38</v>
      </c>
      <c r="M13" s="71">
        <f t="shared" si="3"/>
        <v>86.5264</v>
      </c>
      <c r="N13" s="71">
        <v>25.96</v>
      </c>
      <c r="O13" s="71">
        <f t="shared" si="4"/>
        <v>85.1488</v>
      </c>
      <c r="P13" s="71">
        <v>26.5</v>
      </c>
      <c r="Q13" s="71">
        <f t="shared" si="5"/>
        <v>86.92</v>
      </c>
      <c r="R13" s="71">
        <v>26.88</v>
      </c>
      <c r="S13" s="71">
        <f t="shared" si="6"/>
        <v>88.1664</v>
      </c>
      <c r="T13" s="71">
        <v>26.56</v>
      </c>
      <c r="U13" s="71">
        <f t="shared" si="7"/>
        <v>87.1168</v>
      </c>
      <c r="V13" s="71">
        <v>27.3</v>
      </c>
      <c r="W13" s="71">
        <f t="shared" si="8"/>
        <v>89.544</v>
      </c>
      <c r="X13" s="71">
        <v>27.66</v>
      </c>
      <c r="Y13" s="71">
        <f t="shared" si="9"/>
        <v>90.7248</v>
      </c>
      <c r="Z13" s="71">
        <v>29.74</v>
      </c>
      <c r="AA13" s="71">
        <f t="shared" si="10"/>
        <v>97.5472</v>
      </c>
      <c r="AB13" s="71">
        <v>30.63</v>
      </c>
      <c r="AC13" s="71">
        <v>100.47</v>
      </c>
      <c r="AD13" s="71">
        <v>32.12</v>
      </c>
      <c r="AE13" s="71">
        <v>105.35</v>
      </c>
      <c r="AF13" s="71">
        <v>31.52</v>
      </c>
      <c r="AG13" s="71">
        <v>103.39</v>
      </c>
      <c r="AH13" s="71">
        <v>35.09</v>
      </c>
      <c r="AI13" s="71">
        <v>115.1</v>
      </c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</row>
    <row r="14" spans="1:58">
      <c r="A14" s="68"/>
      <c r="B14" s="69"/>
      <c r="C14" s="70" t="s">
        <v>105</v>
      </c>
      <c r="D14" s="70" t="s">
        <v>98</v>
      </c>
      <c r="E14" s="70">
        <v>7.46</v>
      </c>
      <c r="F14" s="71">
        <v>435.69</v>
      </c>
      <c r="G14" s="71">
        <f t="shared" si="0"/>
        <v>3250.2474</v>
      </c>
      <c r="H14" s="71">
        <v>426.01</v>
      </c>
      <c r="I14" s="71">
        <f t="shared" si="1"/>
        <v>3178.0346</v>
      </c>
      <c r="J14" s="71">
        <v>458.47</v>
      </c>
      <c r="K14" s="71">
        <f t="shared" si="2"/>
        <v>3420.1862</v>
      </c>
      <c r="L14" s="71">
        <v>505.17</v>
      </c>
      <c r="M14" s="71">
        <f t="shared" si="3"/>
        <v>3768.5682</v>
      </c>
      <c r="N14" s="71">
        <v>497.2</v>
      </c>
      <c r="O14" s="71">
        <f t="shared" si="4"/>
        <v>3709.112</v>
      </c>
      <c r="P14" s="71">
        <v>507.45</v>
      </c>
      <c r="Q14" s="71">
        <f t="shared" si="5"/>
        <v>3785.577</v>
      </c>
      <c r="R14" s="71">
        <v>514.86</v>
      </c>
      <c r="S14" s="71">
        <f t="shared" si="6"/>
        <v>3840.8556</v>
      </c>
      <c r="T14" s="71">
        <v>508.59</v>
      </c>
      <c r="U14" s="71">
        <f t="shared" si="7"/>
        <v>3794.0814</v>
      </c>
      <c r="V14" s="71">
        <v>522.83</v>
      </c>
      <c r="W14" s="71">
        <f t="shared" si="8"/>
        <v>3900.3118</v>
      </c>
      <c r="X14" s="71">
        <v>529.66</v>
      </c>
      <c r="Y14" s="71">
        <f t="shared" si="9"/>
        <v>3951.2636</v>
      </c>
      <c r="Z14" s="71">
        <v>569.53</v>
      </c>
      <c r="AA14" s="71">
        <f t="shared" si="10"/>
        <v>4248.6938</v>
      </c>
      <c r="AB14" s="71">
        <v>586.62</v>
      </c>
      <c r="AC14" s="71">
        <v>4376.19</v>
      </c>
      <c r="AD14" s="71">
        <v>615.09</v>
      </c>
      <c r="AE14" s="71">
        <v>4588.57</v>
      </c>
      <c r="AF14" s="71">
        <v>603.7</v>
      </c>
      <c r="AG14" s="71">
        <v>4503.6</v>
      </c>
      <c r="AH14" s="71">
        <v>672.05</v>
      </c>
      <c r="AI14" s="71">
        <v>5013.49</v>
      </c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</row>
    <row r="15" spans="1:58">
      <c r="A15" s="68"/>
      <c r="B15" s="69" t="s">
        <v>106</v>
      </c>
      <c r="C15" s="70" t="s">
        <v>107</v>
      </c>
      <c r="D15" s="70" t="s">
        <v>94</v>
      </c>
      <c r="E15" s="70">
        <v>1</v>
      </c>
      <c r="F15" s="71">
        <v>600</v>
      </c>
      <c r="G15" s="71">
        <f t="shared" si="0"/>
        <v>600</v>
      </c>
      <c r="H15" s="71">
        <v>700</v>
      </c>
      <c r="I15" s="71">
        <f t="shared" si="1"/>
        <v>700</v>
      </c>
      <c r="J15" s="71">
        <v>750</v>
      </c>
      <c r="K15" s="71">
        <f t="shared" si="2"/>
        <v>750</v>
      </c>
      <c r="L15" s="71">
        <v>900</v>
      </c>
      <c r="M15" s="71">
        <f t="shared" si="3"/>
        <v>900</v>
      </c>
      <c r="N15" s="71">
        <v>1000</v>
      </c>
      <c r="O15" s="71">
        <f t="shared" si="4"/>
        <v>1000</v>
      </c>
      <c r="P15" s="71">
        <v>1100</v>
      </c>
      <c r="Q15" s="71">
        <f t="shared" si="5"/>
        <v>1100</v>
      </c>
      <c r="R15" s="71">
        <v>1200</v>
      </c>
      <c r="S15" s="71">
        <f t="shared" si="6"/>
        <v>1200</v>
      </c>
      <c r="T15" s="71">
        <v>1300</v>
      </c>
      <c r="U15" s="71">
        <f t="shared" si="7"/>
        <v>1300</v>
      </c>
      <c r="V15" s="71">
        <v>1350</v>
      </c>
      <c r="W15" s="71">
        <f t="shared" si="8"/>
        <v>1350</v>
      </c>
      <c r="X15" s="71">
        <v>1400</v>
      </c>
      <c r="Y15" s="71">
        <f t="shared" si="9"/>
        <v>1400</v>
      </c>
      <c r="Z15" s="71">
        <v>1400</v>
      </c>
      <c r="AA15" s="71">
        <f t="shared" si="10"/>
        <v>1400</v>
      </c>
      <c r="AB15" s="71">
        <v>1442</v>
      </c>
      <c r="AC15" s="71">
        <v>1442</v>
      </c>
      <c r="AD15" s="71">
        <v>1512</v>
      </c>
      <c r="AE15" s="71">
        <v>1512</v>
      </c>
      <c r="AF15" s="71">
        <v>1484</v>
      </c>
      <c r="AG15" s="71">
        <v>1484</v>
      </c>
      <c r="AH15" s="71">
        <v>1652</v>
      </c>
      <c r="AI15" s="71">
        <v>1652</v>
      </c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</row>
    <row r="16" spans="1:58">
      <c r="A16" s="68"/>
      <c r="B16" s="69"/>
      <c r="C16" s="70" t="s">
        <v>108</v>
      </c>
      <c r="D16" s="70" t="s">
        <v>94</v>
      </c>
      <c r="E16" s="70">
        <v>1</v>
      </c>
      <c r="F16" s="71">
        <v>2508.62</v>
      </c>
      <c r="G16" s="71">
        <f t="shared" si="0"/>
        <v>2508.62</v>
      </c>
      <c r="H16" s="71">
        <v>2452.87</v>
      </c>
      <c r="I16" s="71">
        <f t="shared" si="1"/>
        <v>2452.87</v>
      </c>
      <c r="J16" s="71">
        <v>2639.79</v>
      </c>
      <c r="K16" s="71">
        <f t="shared" si="2"/>
        <v>2639.79</v>
      </c>
      <c r="L16" s="71">
        <v>2908.69</v>
      </c>
      <c r="M16" s="71">
        <f t="shared" si="3"/>
        <v>2908.69</v>
      </c>
      <c r="N16" s="71">
        <v>2862.78</v>
      </c>
      <c r="O16" s="71">
        <f t="shared" si="4"/>
        <v>2862.78</v>
      </c>
      <c r="P16" s="71">
        <v>2921.8</v>
      </c>
      <c r="Q16" s="71">
        <f t="shared" si="5"/>
        <v>2921.8</v>
      </c>
      <c r="R16" s="71">
        <v>2964.43</v>
      </c>
      <c r="S16" s="71">
        <f t="shared" si="6"/>
        <v>2964.43</v>
      </c>
      <c r="T16" s="71">
        <v>2928.36</v>
      </c>
      <c r="U16" s="71">
        <f t="shared" si="7"/>
        <v>2928.36</v>
      </c>
      <c r="V16" s="71">
        <v>3010.34</v>
      </c>
      <c r="W16" s="71">
        <f t="shared" si="8"/>
        <v>3010.34</v>
      </c>
      <c r="X16" s="71">
        <v>3049.69</v>
      </c>
      <c r="Y16" s="71">
        <f t="shared" si="9"/>
        <v>3049.69</v>
      </c>
      <c r="Z16" s="71">
        <v>3279.24</v>
      </c>
      <c r="AA16" s="71">
        <f t="shared" si="10"/>
        <v>3279.24</v>
      </c>
      <c r="AB16" s="71">
        <v>3377.62</v>
      </c>
      <c r="AC16" s="71">
        <v>3377.62</v>
      </c>
      <c r="AD16" s="71">
        <v>3541.58</v>
      </c>
      <c r="AE16" s="71">
        <v>3541.58</v>
      </c>
      <c r="AF16" s="71">
        <v>3475.99</v>
      </c>
      <c r="AG16" s="71">
        <v>3475.99</v>
      </c>
      <c r="AH16" s="71">
        <v>3869.5</v>
      </c>
      <c r="AI16" s="71">
        <v>3869.5</v>
      </c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</row>
    <row r="17" spans="1:58">
      <c r="A17" s="68"/>
      <c r="B17" s="69"/>
      <c r="C17" s="70" t="s">
        <v>109</v>
      </c>
      <c r="D17" s="70" t="s">
        <v>94</v>
      </c>
      <c r="E17" s="70">
        <v>1</v>
      </c>
      <c r="F17" s="71">
        <v>1391.95</v>
      </c>
      <c r="G17" s="71">
        <f t="shared" si="0"/>
        <v>1391.95</v>
      </c>
      <c r="H17" s="71">
        <v>1361.02</v>
      </c>
      <c r="I17" s="71">
        <f t="shared" si="1"/>
        <v>1361.02</v>
      </c>
      <c r="J17" s="71">
        <v>1464.73</v>
      </c>
      <c r="K17" s="71">
        <f t="shared" si="2"/>
        <v>1464.73</v>
      </c>
      <c r="L17" s="71">
        <v>1613.93</v>
      </c>
      <c r="M17" s="71">
        <f t="shared" si="3"/>
        <v>1613.93</v>
      </c>
      <c r="N17" s="71">
        <v>1588.46</v>
      </c>
      <c r="O17" s="71">
        <f t="shared" si="4"/>
        <v>1588.46</v>
      </c>
      <c r="P17" s="71">
        <v>1621.21</v>
      </c>
      <c r="Q17" s="71">
        <f t="shared" si="5"/>
        <v>1621.21</v>
      </c>
      <c r="R17" s="71">
        <v>1644.86</v>
      </c>
      <c r="S17" s="71">
        <f t="shared" si="6"/>
        <v>1644.86</v>
      </c>
      <c r="T17" s="71">
        <v>1624.85</v>
      </c>
      <c r="U17" s="71">
        <f t="shared" si="7"/>
        <v>1624.85</v>
      </c>
      <c r="V17" s="71">
        <v>1670.34</v>
      </c>
      <c r="W17" s="71">
        <f t="shared" si="8"/>
        <v>1670.34</v>
      </c>
      <c r="X17" s="71">
        <v>1692.17</v>
      </c>
      <c r="Y17" s="71">
        <f t="shared" si="9"/>
        <v>1692.17</v>
      </c>
      <c r="Z17" s="71">
        <v>1819.54</v>
      </c>
      <c r="AA17" s="71">
        <f t="shared" si="10"/>
        <v>1819.54</v>
      </c>
      <c r="AB17" s="71">
        <v>1874.13</v>
      </c>
      <c r="AC17" s="71">
        <v>1874.13</v>
      </c>
      <c r="AD17" s="71">
        <v>1965.1</v>
      </c>
      <c r="AE17" s="71">
        <v>1965.1</v>
      </c>
      <c r="AF17" s="71">
        <v>1928.71</v>
      </c>
      <c r="AG17" s="71">
        <v>1928.71</v>
      </c>
      <c r="AH17" s="71">
        <v>2147.06</v>
      </c>
      <c r="AI17" s="71">
        <v>2147.06</v>
      </c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</row>
    <row r="18" ht="46.8" spans="1:58">
      <c r="A18" s="68"/>
      <c r="B18" s="69"/>
      <c r="C18" s="70" t="s">
        <v>110</v>
      </c>
      <c r="D18" s="70" t="s">
        <v>98</v>
      </c>
      <c r="E18" s="70">
        <v>12.84</v>
      </c>
      <c r="F18" s="71">
        <v>108.65</v>
      </c>
      <c r="G18" s="71">
        <f t="shared" si="0"/>
        <v>1395.066</v>
      </c>
      <c r="H18" s="71">
        <v>106.23</v>
      </c>
      <c r="I18" s="71">
        <f t="shared" si="1"/>
        <v>1363.9932</v>
      </c>
      <c r="J18" s="71">
        <v>114.33</v>
      </c>
      <c r="K18" s="71">
        <f t="shared" si="2"/>
        <v>1467.9972</v>
      </c>
      <c r="L18" s="71">
        <v>125.97</v>
      </c>
      <c r="M18" s="71">
        <f t="shared" si="3"/>
        <v>1617.4548</v>
      </c>
      <c r="N18" s="71">
        <v>123.98</v>
      </c>
      <c r="O18" s="71">
        <f t="shared" si="4"/>
        <v>1591.9032</v>
      </c>
      <c r="P18" s="71">
        <v>126.54</v>
      </c>
      <c r="Q18" s="71">
        <f t="shared" si="5"/>
        <v>1624.7736</v>
      </c>
      <c r="R18" s="71">
        <v>128.39</v>
      </c>
      <c r="S18" s="71">
        <f t="shared" si="6"/>
        <v>1648.5276</v>
      </c>
      <c r="T18" s="71">
        <v>126.82</v>
      </c>
      <c r="U18" s="71">
        <f t="shared" si="7"/>
        <v>1628.3688</v>
      </c>
      <c r="V18" s="71">
        <v>130.37</v>
      </c>
      <c r="W18" s="71">
        <f t="shared" si="8"/>
        <v>1673.9508</v>
      </c>
      <c r="X18" s="71">
        <v>132.08</v>
      </c>
      <c r="Y18" s="71">
        <f t="shared" si="9"/>
        <v>1695.9072</v>
      </c>
      <c r="Z18" s="71">
        <v>142.02</v>
      </c>
      <c r="AA18" s="71">
        <f t="shared" si="10"/>
        <v>1823.5368</v>
      </c>
      <c r="AB18" s="71">
        <v>146.28</v>
      </c>
      <c r="AC18" s="71">
        <v>1878.24</v>
      </c>
      <c r="AD18" s="71">
        <v>153.38</v>
      </c>
      <c r="AE18" s="71">
        <v>1969.4</v>
      </c>
      <c r="AF18" s="71">
        <v>150.54</v>
      </c>
      <c r="AG18" s="71">
        <v>1932.93</v>
      </c>
      <c r="AH18" s="71">
        <v>167.58</v>
      </c>
      <c r="AI18" s="71">
        <v>2151.73</v>
      </c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</row>
    <row r="19" spans="1:58">
      <c r="A19" s="68"/>
      <c r="B19" s="69"/>
      <c r="C19" s="70" t="s">
        <v>111</v>
      </c>
      <c r="D19" s="70" t="s">
        <v>98</v>
      </c>
      <c r="E19" s="70">
        <v>5.28</v>
      </c>
      <c r="F19" s="71">
        <v>22.48</v>
      </c>
      <c r="G19" s="71">
        <f t="shared" si="0"/>
        <v>118.6944</v>
      </c>
      <c r="H19" s="71">
        <v>21.98</v>
      </c>
      <c r="I19" s="71">
        <f t="shared" si="1"/>
        <v>116.0544</v>
      </c>
      <c r="J19" s="71">
        <v>23.65</v>
      </c>
      <c r="K19" s="71">
        <f t="shared" si="2"/>
        <v>124.872</v>
      </c>
      <c r="L19" s="71">
        <v>26.06</v>
      </c>
      <c r="M19" s="71">
        <f t="shared" si="3"/>
        <v>137.5968</v>
      </c>
      <c r="N19" s="71">
        <v>25.65</v>
      </c>
      <c r="O19" s="71">
        <f t="shared" si="4"/>
        <v>135.432</v>
      </c>
      <c r="P19" s="71">
        <v>26.18</v>
      </c>
      <c r="Q19" s="71">
        <f t="shared" si="5"/>
        <v>138.2304</v>
      </c>
      <c r="R19" s="71">
        <v>26.56</v>
      </c>
      <c r="S19" s="71">
        <f t="shared" si="6"/>
        <v>140.2368</v>
      </c>
      <c r="T19" s="71">
        <v>26.24</v>
      </c>
      <c r="U19" s="71">
        <f t="shared" si="7"/>
        <v>138.5472</v>
      </c>
      <c r="V19" s="71">
        <v>26.97</v>
      </c>
      <c r="W19" s="71">
        <f t="shared" si="8"/>
        <v>142.4016</v>
      </c>
      <c r="X19" s="71">
        <v>27.32</v>
      </c>
      <c r="Y19" s="71">
        <f t="shared" si="9"/>
        <v>144.2496</v>
      </c>
      <c r="Z19" s="71">
        <v>29.38</v>
      </c>
      <c r="AA19" s="71">
        <f t="shared" si="10"/>
        <v>155.1264</v>
      </c>
      <c r="AB19" s="71">
        <v>30.26</v>
      </c>
      <c r="AC19" s="71">
        <v>159.77</v>
      </c>
      <c r="AD19" s="71">
        <v>31.73</v>
      </c>
      <c r="AE19" s="71">
        <v>167.53</v>
      </c>
      <c r="AF19" s="71">
        <v>31.14</v>
      </c>
      <c r="AG19" s="71">
        <v>164.42</v>
      </c>
      <c r="AH19" s="71">
        <v>34.67</v>
      </c>
      <c r="AI19" s="71">
        <v>183.06</v>
      </c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</row>
    <row r="20" ht="31.2" spans="1:58">
      <c r="A20" s="68"/>
      <c r="B20" s="69"/>
      <c r="C20" s="70" t="s">
        <v>112</v>
      </c>
      <c r="D20" s="70" t="s">
        <v>98</v>
      </c>
      <c r="E20" s="70">
        <v>47.23</v>
      </c>
      <c r="F20" s="71">
        <v>108.82</v>
      </c>
      <c r="G20" s="71">
        <f t="shared" si="0"/>
        <v>5139.5686</v>
      </c>
      <c r="H20" s="71">
        <v>106.4</v>
      </c>
      <c r="I20" s="71">
        <f t="shared" si="1"/>
        <v>5025.272</v>
      </c>
      <c r="J20" s="71">
        <v>114.51</v>
      </c>
      <c r="K20" s="71">
        <f t="shared" si="2"/>
        <v>5408.3073</v>
      </c>
      <c r="L20" s="71">
        <v>126.18</v>
      </c>
      <c r="M20" s="71">
        <f t="shared" si="3"/>
        <v>5959.4814</v>
      </c>
      <c r="N20" s="71">
        <v>124.18</v>
      </c>
      <c r="O20" s="71">
        <f t="shared" si="4"/>
        <v>5865.0214</v>
      </c>
      <c r="P20" s="71">
        <v>126.74</v>
      </c>
      <c r="Q20" s="71">
        <f t="shared" si="5"/>
        <v>5985.9302</v>
      </c>
      <c r="R20" s="71">
        <v>128.59</v>
      </c>
      <c r="S20" s="71">
        <f t="shared" si="6"/>
        <v>6073.3057</v>
      </c>
      <c r="T20" s="71">
        <v>127.03</v>
      </c>
      <c r="U20" s="71">
        <f t="shared" si="7"/>
        <v>5999.6269</v>
      </c>
      <c r="V20" s="71">
        <v>130.59</v>
      </c>
      <c r="W20" s="71">
        <f t="shared" si="8"/>
        <v>6167.7657</v>
      </c>
      <c r="X20" s="71">
        <v>132.29</v>
      </c>
      <c r="Y20" s="71">
        <f t="shared" si="9"/>
        <v>6248.0567</v>
      </c>
      <c r="Z20" s="71">
        <v>142.25</v>
      </c>
      <c r="AA20" s="71">
        <f t="shared" si="10"/>
        <v>6718.4675</v>
      </c>
      <c r="AB20" s="71">
        <v>146.52</v>
      </c>
      <c r="AC20" s="71">
        <v>6920.14</v>
      </c>
      <c r="AD20" s="71">
        <v>153.63</v>
      </c>
      <c r="AE20" s="71">
        <v>7255.94</v>
      </c>
      <c r="AF20" s="71">
        <v>150.79</v>
      </c>
      <c r="AG20" s="71">
        <v>7121.81</v>
      </c>
      <c r="AH20" s="71">
        <v>167.86</v>
      </c>
      <c r="AI20" s="71">
        <v>7928.03</v>
      </c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</row>
    <row r="21" spans="1:58">
      <c r="A21" s="68"/>
      <c r="B21" s="69"/>
      <c r="C21" s="70" t="s">
        <v>105</v>
      </c>
      <c r="D21" s="70" t="s">
        <v>98</v>
      </c>
      <c r="E21" s="70">
        <v>2.6</v>
      </c>
      <c r="F21" s="71">
        <v>435.69</v>
      </c>
      <c r="G21" s="71">
        <f t="shared" si="0"/>
        <v>1132.794</v>
      </c>
      <c r="H21" s="71">
        <v>426.01</v>
      </c>
      <c r="I21" s="71">
        <f t="shared" si="1"/>
        <v>1107.626</v>
      </c>
      <c r="J21" s="71">
        <v>458.47</v>
      </c>
      <c r="K21" s="71">
        <f t="shared" si="2"/>
        <v>1192.022</v>
      </c>
      <c r="L21" s="71">
        <v>505.17</v>
      </c>
      <c r="M21" s="71">
        <f t="shared" si="3"/>
        <v>1313.442</v>
      </c>
      <c r="N21" s="71">
        <v>497.2</v>
      </c>
      <c r="O21" s="71">
        <f t="shared" si="4"/>
        <v>1292.72</v>
      </c>
      <c r="P21" s="71">
        <v>507.45</v>
      </c>
      <c r="Q21" s="71">
        <f t="shared" si="5"/>
        <v>1319.37</v>
      </c>
      <c r="R21" s="71">
        <v>514.86</v>
      </c>
      <c r="S21" s="71">
        <f t="shared" si="6"/>
        <v>1338.636</v>
      </c>
      <c r="T21" s="71">
        <v>508.59</v>
      </c>
      <c r="U21" s="71">
        <f t="shared" si="7"/>
        <v>1322.334</v>
      </c>
      <c r="V21" s="71">
        <v>522.83</v>
      </c>
      <c r="W21" s="71">
        <f t="shared" si="8"/>
        <v>1359.358</v>
      </c>
      <c r="X21" s="71">
        <v>529.66</v>
      </c>
      <c r="Y21" s="71">
        <f t="shared" si="9"/>
        <v>1377.116</v>
      </c>
      <c r="Z21" s="71">
        <v>569.53</v>
      </c>
      <c r="AA21" s="71">
        <f t="shared" si="10"/>
        <v>1480.778</v>
      </c>
      <c r="AB21" s="71">
        <v>586.62</v>
      </c>
      <c r="AC21" s="71">
        <v>1525.21</v>
      </c>
      <c r="AD21" s="71">
        <v>615.09</v>
      </c>
      <c r="AE21" s="71">
        <v>1599.23</v>
      </c>
      <c r="AF21" s="71">
        <v>603.7</v>
      </c>
      <c r="AG21" s="71">
        <v>1569.62</v>
      </c>
      <c r="AH21" s="71">
        <v>672.05</v>
      </c>
      <c r="AI21" s="71">
        <v>1747.33</v>
      </c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</row>
    <row r="22" spans="1:58">
      <c r="A22" s="68"/>
      <c r="B22" s="69"/>
      <c r="C22" s="70" t="s">
        <v>103</v>
      </c>
      <c r="D22" s="70" t="s">
        <v>98</v>
      </c>
      <c r="E22" s="70">
        <v>2.16</v>
      </c>
      <c r="F22" s="71">
        <v>27.52</v>
      </c>
      <c r="G22" s="71">
        <f t="shared" si="0"/>
        <v>59.4432</v>
      </c>
      <c r="H22" s="71">
        <v>26.91</v>
      </c>
      <c r="I22" s="71">
        <f t="shared" si="1"/>
        <v>58.1256</v>
      </c>
      <c r="J22" s="71">
        <v>28.96</v>
      </c>
      <c r="K22" s="71">
        <f t="shared" si="2"/>
        <v>62.5536</v>
      </c>
      <c r="L22" s="71">
        <v>31.91</v>
      </c>
      <c r="M22" s="71">
        <f t="shared" si="3"/>
        <v>68.9256</v>
      </c>
      <c r="N22" s="71">
        <v>31.4</v>
      </c>
      <c r="O22" s="71">
        <f t="shared" si="4"/>
        <v>67.824</v>
      </c>
      <c r="P22" s="71">
        <v>32.05</v>
      </c>
      <c r="Q22" s="71">
        <f t="shared" si="5"/>
        <v>69.228</v>
      </c>
      <c r="R22" s="71">
        <v>32.52</v>
      </c>
      <c r="S22" s="71">
        <f t="shared" si="6"/>
        <v>70.2432</v>
      </c>
      <c r="T22" s="71">
        <v>32.12</v>
      </c>
      <c r="U22" s="71">
        <f t="shared" si="7"/>
        <v>69.3792</v>
      </c>
      <c r="V22" s="71">
        <v>33.02</v>
      </c>
      <c r="W22" s="71">
        <f t="shared" si="8"/>
        <v>71.3232</v>
      </c>
      <c r="X22" s="71">
        <v>33.45</v>
      </c>
      <c r="Y22" s="71">
        <f t="shared" si="9"/>
        <v>72.252</v>
      </c>
      <c r="Z22" s="71">
        <v>35.97</v>
      </c>
      <c r="AA22" s="71">
        <f t="shared" si="10"/>
        <v>77.6952</v>
      </c>
      <c r="AB22" s="71">
        <v>37.05</v>
      </c>
      <c r="AC22" s="71">
        <v>80.03</v>
      </c>
      <c r="AD22" s="71">
        <v>38.85</v>
      </c>
      <c r="AE22" s="71">
        <v>83.92</v>
      </c>
      <c r="AF22" s="71">
        <v>38.13</v>
      </c>
      <c r="AG22" s="71">
        <v>82.36</v>
      </c>
      <c r="AH22" s="71">
        <v>42.44</v>
      </c>
      <c r="AI22" s="71">
        <v>91.67</v>
      </c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</row>
    <row r="23" ht="46.8" spans="1:58">
      <c r="A23" s="68"/>
      <c r="B23" s="69"/>
      <c r="C23" s="70" t="s">
        <v>113</v>
      </c>
      <c r="D23" s="70" t="s">
        <v>98</v>
      </c>
      <c r="E23" s="70">
        <v>8.77</v>
      </c>
      <c r="F23" s="71">
        <v>107.71</v>
      </c>
      <c r="G23" s="71">
        <f t="shared" si="0"/>
        <v>944.6167</v>
      </c>
      <c r="H23" s="71">
        <v>105.32</v>
      </c>
      <c r="I23" s="71">
        <f t="shared" si="1"/>
        <v>923.6564</v>
      </c>
      <c r="J23" s="71">
        <v>113.34</v>
      </c>
      <c r="K23" s="71">
        <f t="shared" si="2"/>
        <v>993.9918</v>
      </c>
      <c r="L23" s="71">
        <v>124.89</v>
      </c>
      <c r="M23" s="71">
        <f t="shared" si="3"/>
        <v>1095.2853</v>
      </c>
      <c r="N23" s="71">
        <v>122.92</v>
      </c>
      <c r="O23" s="71">
        <f t="shared" si="4"/>
        <v>1078.0084</v>
      </c>
      <c r="P23" s="71">
        <v>125.45</v>
      </c>
      <c r="Q23" s="71">
        <f t="shared" si="5"/>
        <v>1100.1965</v>
      </c>
      <c r="R23" s="71">
        <v>127.28</v>
      </c>
      <c r="S23" s="71">
        <f t="shared" si="6"/>
        <v>1116.2456</v>
      </c>
      <c r="T23" s="71">
        <v>125.73</v>
      </c>
      <c r="U23" s="71">
        <f t="shared" si="7"/>
        <v>1102.6521</v>
      </c>
      <c r="V23" s="71">
        <v>129.25</v>
      </c>
      <c r="W23" s="71">
        <f t="shared" si="8"/>
        <v>1133.5225</v>
      </c>
      <c r="X23" s="71">
        <v>130.94</v>
      </c>
      <c r="Y23" s="71">
        <f t="shared" si="9"/>
        <v>1148.3438</v>
      </c>
      <c r="Z23" s="71">
        <v>140.8</v>
      </c>
      <c r="AA23" s="71">
        <f t="shared" si="10"/>
        <v>1234.816</v>
      </c>
      <c r="AB23" s="71">
        <v>145.02</v>
      </c>
      <c r="AC23" s="71">
        <v>1271.83</v>
      </c>
      <c r="AD23" s="71">
        <v>152.06</v>
      </c>
      <c r="AE23" s="71">
        <v>1333.57</v>
      </c>
      <c r="AF23" s="71">
        <v>149.25</v>
      </c>
      <c r="AG23" s="71">
        <v>1308.92</v>
      </c>
      <c r="AH23" s="71">
        <v>166.14</v>
      </c>
      <c r="AI23" s="71">
        <v>1457.05</v>
      </c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</row>
    <row r="24" ht="31.2" spans="1:58">
      <c r="A24" s="68"/>
      <c r="B24" s="69"/>
      <c r="C24" s="70" t="s">
        <v>114</v>
      </c>
      <c r="D24" s="70" t="s">
        <v>98</v>
      </c>
      <c r="E24" s="70">
        <v>10.08</v>
      </c>
      <c r="F24" s="71">
        <v>115.09</v>
      </c>
      <c r="G24" s="71">
        <f t="shared" si="0"/>
        <v>1160.1072</v>
      </c>
      <c r="H24" s="71">
        <v>112.54</v>
      </c>
      <c r="I24" s="71">
        <f t="shared" si="1"/>
        <v>1134.4032</v>
      </c>
      <c r="J24" s="71">
        <v>121.11</v>
      </c>
      <c r="K24" s="71">
        <f t="shared" si="2"/>
        <v>1220.7888</v>
      </c>
      <c r="L24" s="71">
        <v>133.45</v>
      </c>
      <c r="M24" s="71">
        <f t="shared" si="3"/>
        <v>1345.176</v>
      </c>
      <c r="N24" s="71">
        <v>131.34</v>
      </c>
      <c r="O24" s="71">
        <f t="shared" si="4"/>
        <v>1323.9072</v>
      </c>
      <c r="P24" s="71">
        <v>134.05</v>
      </c>
      <c r="Q24" s="71">
        <f t="shared" si="5"/>
        <v>1351.224</v>
      </c>
      <c r="R24" s="71">
        <v>136.01</v>
      </c>
      <c r="S24" s="71">
        <f t="shared" si="6"/>
        <v>1370.9808</v>
      </c>
      <c r="T24" s="71">
        <v>134.35</v>
      </c>
      <c r="U24" s="71">
        <f t="shared" si="7"/>
        <v>1354.248</v>
      </c>
      <c r="V24" s="71">
        <v>138.11</v>
      </c>
      <c r="W24" s="71">
        <f t="shared" si="8"/>
        <v>1392.1488</v>
      </c>
      <c r="X24" s="71">
        <v>139.92</v>
      </c>
      <c r="Y24" s="71">
        <f t="shared" si="9"/>
        <v>1410.3936</v>
      </c>
      <c r="Z24" s="71">
        <v>150.45</v>
      </c>
      <c r="AA24" s="71">
        <f t="shared" si="10"/>
        <v>1516.536</v>
      </c>
      <c r="AB24" s="71">
        <v>154.96</v>
      </c>
      <c r="AC24" s="71">
        <v>1562</v>
      </c>
      <c r="AD24" s="71">
        <v>162.49</v>
      </c>
      <c r="AE24" s="71">
        <v>1637.9</v>
      </c>
      <c r="AF24" s="71">
        <v>159.48</v>
      </c>
      <c r="AG24" s="71">
        <v>1607.56</v>
      </c>
      <c r="AH24" s="71">
        <v>177.53</v>
      </c>
      <c r="AI24" s="71">
        <v>1789.5</v>
      </c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</row>
    <row r="25" spans="1:58">
      <c r="A25" s="68"/>
      <c r="B25" s="69"/>
      <c r="C25" s="70" t="s">
        <v>115</v>
      </c>
      <c r="D25" s="70" t="s">
        <v>96</v>
      </c>
      <c r="E25" s="70">
        <v>12.6</v>
      </c>
      <c r="F25" s="71">
        <v>55.98</v>
      </c>
      <c r="G25" s="71">
        <f t="shared" si="0"/>
        <v>705.348</v>
      </c>
      <c r="H25" s="71">
        <v>54.73</v>
      </c>
      <c r="I25" s="71">
        <f t="shared" si="1"/>
        <v>689.598</v>
      </c>
      <c r="J25" s="71">
        <v>58.9</v>
      </c>
      <c r="K25" s="71">
        <f t="shared" si="2"/>
        <v>742.14</v>
      </c>
      <c r="L25" s="71">
        <v>64.9</v>
      </c>
      <c r="M25" s="71">
        <f t="shared" si="3"/>
        <v>817.74</v>
      </c>
      <c r="N25" s="71">
        <v>63.88</v>
      </c>
      <c r="O25" s="71">
        <f t="shared" si="4"/>
        <v>804.888</v>
      </c>
      <c r="P25" s="71">
        <v>65.19</v>
      </c>
      <c r="Q25" s="71">
        <f t="shared" si="5"/>
        <v>821.394</v>
      </c>
      <c r="R25" s="71">
        <v>66.15</v>
      </c>
      <c r="S25" s="71">
        <f t="shared" si="6"/>
        <v>833.49</v>
      </c>
      <c r="T25" s="71">
        <v>65.34</v>
      </c>
      <c r="U25" s="71">
        <f t="shared" si="7"/>
        <v>823.284</v>
      </c>
      <c r="V25" s="71">
        <v>67.17</v>
      </c>
      <c r="W25" s="71">
        <f t="shared" si="8"/>
        <v>846.342</v>
      </c>
      <c r="X25" s="71">
        <v>68.05</v>
      </c>
      <c r="Y25" s="71">
        <f t="shared" si="9"/>
        <v>857.43</v>
      </c>
      <c r="Z25" s="71">
        <v>73.17</v>
      </c>
      <c r="AA25" s="71">
        <f t="shared" si="10"/>
        <v>921.942</v>
      </c>
      <c r="AB25" s="71">
        <v>75.37</v>
      </c>
      <c r="AC25" s="71">
        <v>949.66</v>
      </c>
      <c r="AD25" s="71">
        <v>79.02</v>
      </c>
      <c r="AE25" s="71">
        <v>995.65</v>
      </c>
      <c r="AF25" s="71">
        <v>77.56</v>
      </c>
      <c r="AG25" s="71">
        <v>977.26</v>
      </c>
      <c r="AH25" s="71">
        <v>86.34</v>
      </c>
      <c r="AI25" s="71">
        <v>1087.88</v>
      </c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</row>
    <row r="26" spans="1:58">
      <c r="A26" s="68"/>
      <c r="B26" s="69"/>
      <c r="C26" s="70" t="s">
        <v>116</v>
      </c>
      <c r="D26" s="70" t="s">
        <v>98</v>
      </c>
      <c r="E26" s="70">
        <f>7.76+10.08</f>
        <v>17.84</v>
      </c>
      <c r="F26" s="71">
        <v>21.47</v>
      </c>
      <c r="G26" s="71">
        <f t="shared" si="0"/>
        <v>383.0248</v>
      </c>
      <c r="H26" s="71">
        <v>20.99</v>
      </c>
      <c r="I26" s="71">
        <f t="shared" si="1"/>
        <v>374.4616</v>
      </c>
      <c r="J26" s="71">
        <v>22.59</v>
      </c>
      <c r="K26" s="71">
        <f t="shared" si="2"/>
        <v>403.0056</v>
      </c>
      <c r="L26" s="71">
        <v>24.89</v>
      </c>
      <c r="M26" s="71">
        <f t="shared" si="3"/>
        <v>444.0376</v>
      </c>
      <c r="N26" s="71">
        <v>24.5</v>
      </c>
      <c r="O26" s="71">
        <f t="shared" si="4"/>
        <v>437.08</v>
      </c>
      <c r="P26" s="71">
        <v>25</v>
      </c>
      <c r="Q26" s="71">
        <f t="shared" si="5"/>
        <v>446</v>
      </c>
      <c r="R26" s="71">
        <v>25.37</v>
      </c>
      <c r="S26" s="71">
        <f t="shared" si="6"/>
        <v>452.6008</v>
      </c>
      <c r="T26" s="71">
        <v>25.06</v>
      </c>
      <c r="U26" s="71">
        <f t="shared" si="7"/>
        <v>447.0704</v>
      </c>
      <c r="V26" s="71">
        <v>25.76</v>
      </c>
      <c r="W26" s="71">
        <f t="shared" si="8"/>
        <v>459.5584</v>
      </c>
      <c r="X26" s="71">
        <v>26.1</v>
      </c>
      <c r="Y26" s="71">
        <f t="shared" si="9"/>
        <v>465.624</v>
      </c>
      <c r="Z26" s="71">
        <v>28.06</v>
      </c>
      <c r="AA26" s="71">
        <f t="shared" si="10"/>
        <v>500.5904</v>
      </c>
      <c r="AB26" s="71">
        <v>28.9</v>
      </c>
      <c r="AC26" s="71">
        <v>515.58</v>
      </c>
      <c r="AD26" s="71">
        <v>30.3</v>
      </c>
      <c r="AE26" s="71">
        <v>540.55</v>
      </c>
      <c r="AF26" s="71">
        <v>29.74</v>
      </c>
      <c r="AG26" s="71">
        <v>530.56</v>
      </c>
      <c r="AH26" s="71">
        <v>33.11</v>
      </c>
      <c r="AI26" s="71">
        <v>590.68</v>
      </c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</row>
    <row r="27" spans="1:58">
      <c r="A27" s="68"/>
      <c r="B27" s="69"/>
      <c r="C27" s="70" t="s">
        <v>117</v>
      </c>
      <c r="D27" s="70" t="s">
        <v>96</v>
      </c>
      <c r="E27" s="70">
        <v>2.67</v>
      </c>
      <c r="F27" s="71">
        <v>67.53</v>
      </c>
      <c r="G27" s="71">
        <f t="shared" si="0"/>
        <v>180.3051</v>
      </c>
      <c r="H27" s="71">
        <v>66.03</v>
      </c>
      <c r="I27" s="71">
        <f t="shared" si="1"/>
        <v>176.3001</v>
      </c>
      <c r="J27" s="71">
        <v>71.06</v>
      </c>
      <c r="K27" s="71">
        <f t="shared" si="2"/>
        <v>189.7302</v>
      </c>
      <c r="L27" s="71">
        <v>78.3</v>
      </c>
      <c r="M27" s="71">
        <f t="shared" si="3"/>
        <v>209.061</v>
      </c>
      <c r="N27" s="71">
        <v>77.06</v>
      </c>
      <c r="O27" s="71">
        <f t="shared" si="4"/>
        <v>205.7502</v>
      </c>
      <c r="P27" s="71">
        <v>78.65</v>
      </c>
      <c r="Q27" s="71">
        <f t="shared" si="5"/>
        <v>209.9955</v>
      </c>
      <c r="R27" s="71">
        <v>79.8</v>
      </c>
      <c r="S27" s="71">
        <f t="shared" si="6"/>
        <v>213.066</v>
      </c>
      <c r="T27" s="71">
        <v>78.83</v>
      </c>
      <c r="U27" s="71">
        <f t="shared" si="7"/>
        <v>210.4761</v>
      </c>
      <c r="V27" s="71">
        <v>81.03</v>
      </c>
      <c r="W27" s="71">
        <f t="shared" si="8"/>
        <v>216.3501</v>
      </c>
      <c r="X27" s="71">
        <v>82.09</v>
      </c>
      <c r="Y27" s="71">
        <f t="shared" si="9"/>
        <v>219.1803</v>
      </c>
      <c r="Z27" s="71">
        <v>88.27</v>
      </c>
      <c r="AA27" s="71">
        <f t="shared" si="10"/>
        <v>235.6809</v>
      </c>
      <c r="AB27" s="71">
        <v>90.92</v>
      </c>
      <c r="AC27" s="71">
        <v>242.76</v>
      </c>
      <c r="AD27" s="71">
        <v>95.33</v>
      </c>
      <c r="AE27" s="71">
        <v>254.53</v>
      </c>
      <c r="AF27" s="71">
        <v>93.57</v>
      </c>
      <c r="AG27" s="71">
        <v>249.83</v>
      </c>
      <c r="AH27" s="71">
        <v>104.16</v>
      </c>
      <c r="AI27" s="71">
        <v>278.11</v>
      </c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</row>
    <row r="28" ht="31.2" spans="1:58">
      <c r="A28" s="68"/>
      <c r="B28" s="69"/>
      <c r="C28" s="70" t="s">
        <v>118</v>
      </c>
      <c r="D28" s="70" t="s">
        <v>98</v>
      </c>
      <c r="E28" s="70">
        <v>10.08</v>
      </c>
      <c r="F28" s="71">
        <v>28.22</v>
      </c>
      <c r="G28" s="71">
        <f t="shared" si="0"/>
        <v>284.4576</v>
      </c>
      <c r="H28" s="71">
        <v>27.59</v>
      </c>
      <c r="I28" s="71">
        <f t="shared" si="1"/>
        <v>278.1072</v>
      </c>
      <c r="J28" s="71">
        <v>29.7</v>
      </c>
      <c r="K28" s="71">
        <f t="shared" si="2"/>
        <v>299.376</v>
      </c>
      <c r="L28" s="71">
        <v>32.72</v>
      </c>
      <c r="M28" s="71">
        <f t="shared" si="3"/>
        <v>329.8176</v>
      </c>
      <c r="N28" s="71">
        <v>32.2</v>
      </c>
      <c r="O28" s="71">
        <f t="shared" si="4"/>
        <v>324.576</v>
      </c>
      <c r="P28" s="71">
        <v>32.87</v>
      </c>
      <c r="Q28" s="71">
        <f t="shared" si="5"/>
        <v>331.3296</v>
      </c>
      <c r="R28" s="71">
        <v>33.35</v>
      </c>
      <c r="S28" s="71">
        <f t="shared" si="6"/>
        <v>336.168</v>
      </c>
      <c r="T28" s="71">
        <v>32.94</v>
      </c>
      <c r="U28" s="71">
        <f t="shared" si="7"/>
        <v>332.0352</v>
      </c>
      <c r="V28" s="71">
        <v>33.87</v>
      </c>
      <c r="W28" s="71">
        <f t="shared" si="8"/>
        <v>341.4096</v>
      </c>
      <c r="X28" s="71">
        <v>34.31</v>
      </c>
      <c r="Y28" s="71">
        <f t="shared" si="9"/>
        <v>345.8448</v>
      </c>
      <c r="Z28" s="71">
        <v>36.89</v>
      </c>
      <c r="AA28" s="71">
        <f t="shared" si="10"/>
        <v>371.8512</v>
      </c>
      <c r="AB28" s="71">
        <v>38</v>
      </c>
      <c r="AC28" s="71">
        <v>383.04</v>
      </c>
      <c r="AD28" s="71">
        <v>39.84</v>
      </c>
      <c r="AE28" s="71">
        <v>401.59</v>
      </c>
      <c r="AF28" s="71">
        <v>39.1</v>
      </c>
      <c r="AG28" s="71">
        <v>394.13</v>
      </c>
      <c r="AH28" s="71">
        <v>43.53</v>
      </c>
      <c r="AI28" s="71">
        <v>438.78</v>
      </c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</row>
    <row r="29" spans="1:58">
      <c r="A29" s="68"/>
      <c r="B29" s="69" t="s">
        <v>119</v>
      </c>
      <c r="C29" s="70" t="s">
        <v>120</v>
      </c>
      <c r="D29" s="70" t="s">
        <v>121</v>
      </c>
      <c r="E29" s="70">
        <v>1</v>
      </c>
      <c r="F29" s="71">
        <v>4796.49</v>
      </c>
      <c r="G29" s="71">
        <f t="shared" si="0"/>
        <v>4796.49</v>
      </c>
      <c r="H29" s="71">
        <v>4689.9</v>
      </c>
      <c r="I29" s="71">
        <f t="shared" si="1"/>
        <v>4689.9</v>
      </c>
      <c r="J29" s="71">
        <v>5047.29</v>
      </c>
      <c r="K29" s="71">
        <f t="shared" si="2"/>
        <v>5047.29</v>
      </c>
      <c r="L29" s="71">
        <v>5561.42</v>
      </c>
      <c r="M29" s="71">
        <f t="shared" si="3"/>
        <v>5561.42</v>
      </c>
      <c r="N29" s="71">
        <v>5473.64</v>
      </c>
      <c r="O29" s="71">
        <f t="shared" si="4"/>
        <v>5473.64</v>
      </c>
      <c r="P29" s="71">
        <v>5586.5</v>
      </c>
      <c r="Q29" s="71">
        <f t="shared" si="5"/>
        <v>5586.5</v>
      </c>
      <c r="R29" s="71">
        <v>5668.01</v>
      </c>
      <c r="S29" s="71">
        <f t="shared" si="6"/>
        <v>5668.01</v>
      </c>
      <c r="T29" s="71">
        <v>5599.04</v>
      </c>
      <c r="U29" s="71">
        <f t="shared" si="7"/>
        <v>5599.04</v>
      </c>
      <c r="V29" s="71">
        <v>5755.79</v>
      </c>
      <c r="W29" s="71">
        <f t="shared" si="8"/>
        <v>5755.79</v>
      </c>
      <c r="X29" s="71">
        <v>5831.03</v>
      </c>
      <c r="Y29" s="71">
        <f t="shared" si="9"/>
        <v>5831.03</v>
      </c>
      <c r="Z29" s="78">
        <v>6269.92</v>
      </c>
      <c r="AA29" s="71">
        <f t="shared" si="10"/>
        <v>6269.92</v>
      </c>
      <c r="AB29" s="71">
        <v>6458.02</v>
      </c>
      <c r="AC29" s="71">
        <v>6458.02</v>
      </c>
      <c r="AD29" s="71">
        <v>6771.51</v>
      </c>
      <c r="AE29" s="71">
        <v>6771.51</v>
      </c>
      <c r="AF29" s="71">
        <v>6646.12</v>
      </c>
      <c r="AG29" s="71">
        <v>6646.12</v>
      </c>
      <c r="AH29" s="71">
        <v>7398.51</v>
      </c>
      <c r="AI29" s="71">
        <v>7398.51</v>
      </c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</row>
    <row r="30" spans="1:58">
      <c r="A30" s="68"/>
      <c r="B30" s="69"/>
      <c r="C30" s="70" t="s">
        <v>122</v>
      </c>
      <c r="D30" s="70" t="s">
        <v>121</v>
      </c>
      <c r="E30" s="70">
        <v>1</v>
      </c>
      <c r="F30" s="71">
        <v>1620.27</v>
      </c>
      <c r="G30" s="71">
        <f t="shared" si="0"/>
        <v>1620.27</v>
      </c>
      <c r="H30" s="71">
        <v>1584.26</v>
      </c>
      <c r="I30" s="71">
        <f t="shared" si="1"/>
        <v>1584.26</v>
      </c>
      <c r="J30" s="71">
        <v>1704.99</v>
      </c>
      <c r="K30" s="71">
        <f t="shared" si="2"/>
        <v>1704.99</v>
      </c>
      <c r="L30" s="71">
        <v>1878.67</v>
      </c>
      <c r="M30" s="71">
        <f t="shared" si="3"/>
        <v>1878.67</v>
      </c>
      <c r="N30" s="71">
        <v>1849.01</v>
      </c>
      <c r="O30" s="71">
        <f t="shared" si="4"/>
        <v>1849.01</v>
      </c>
      <c r="P30" s="71">
        <v>1887.14</v>
      </c>
      <c r="Q30" s="71">
        <f t="shared" si="5"/>
        <v>1887.14</v>
      </c>
      <c r="R30" s="71">
        <v>1914.67</v>
      </c>
      <c r="S30" s="71">
        <f t="shared" si="6"/>
        <v>1914.67</v>
      </c>
      <c r="T30" s="71">
        <v>1891.37</v>
      </c>
      <c r="U30" s="71">
        <f t="shared" si="7"/>
        <v>1891.37</v>
      </c>
      <c r="V30" s="71">
        <v>1944.32</v>
      </c>
      <c r="W30" s="71">
        <f t="shared" si="8"/>
        <v>1944.32</v>
      </c>
      <c r="X30" s="71">
        <v>1969.74</v>
      </c>
      <c r="Y30" s="71">
        <f t="shared" si="9"/>
        <v>1969.74</v>
      </c>
      <c r="Z30" s="71">
        <v>2118</v>
      </c>
      <c r="AA30" s="71">
        <f t="shared" si="10"/>
        <v>2118</v>
      </c>
      <c r="AB30" s="71">
        <v>2181.54</v>
      </c>
      <c r="AC30" s="71">
        <v>2181.54</v>
      </c>
      <c r="AD30" s="71">
        <v>2287.44</v>
      </c>
      <c r="AE30" s="71">
        <v>2287.44</v>
      </c>
      <c r="AF30" s="71">
        <v>2245.08</v>
      </c>
      <c r="AG30" s="71">
        <v>2245.08</v>
      </c>
      <c r="AH30" s="71">
        <v>2499.24</v>
      </c>
      <c r="AI30" s="71">
        <v>2499.24</v>
      </c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</row>
    <row r="31" ht="46.8" spans="1:58">
      <c r="A31" s="68"/>
      <c r="B31" s="69"/>
      <c r="C31" s="70" t="s">
        <v>123</v>
      </c>
      <c r="D31" s="70" t="s">
        <v>121</v>
      </c>
      <c r="E31" s="70">
        <v>1</v>
      </c>
      <c r="F31" s="71">
        <v>2928.01</v>
      </c>
      <c r="G31" s="71">
        <f t="shared" si="0"/>
        <v>2928.01</v>
      </c>
      <c r="H31" s="71">
        <v>2862.94</v>
      </c>
      <c r="I31" s="71">
        <f t="shared" si="1"/>
        <v>2862.94</v>
      </c>
      <c r="J31" s="71">
        <v>3081.11</v>
      </c>
      <c r="K31" s="71">
        <f t="shared" si="2"/>
        <v>3081.11</v>
      </c>
      <c r="L31" s="71">
        <v>3394.96</v>
      </c>
      <c r="M31" s="71">
        <f t="shared" si="3"/>
        <v>3394.96</v>
      </c>
      <c r="N31" s="71">
        <v>3341.37</v>
      </c>
      <c r="O31" s="71">
        <f t="shared" si="4"/>
        <v>3341.37</v>
      </c>
      <c r="P31" s="71">
        <v>3410.27</v>
      </c>
      <c r="Q31" s="71">
        <f t="shared" si="5"/>
        <v>3410.27</v>
      </c>
      <c r="R31" s="71">
        <v>3460.02</v>
      </c>
      <c r="S31" s="71">
        <f t="shared" si="6"/>
        <v>3460.02</v>
      </c>
      <c r="T31" s="71">
        <v>3417.92</v>
      </c>
      <c r="U31" s="71">
        <f t="shared" si="7"/>
        <v>3417.92</v>
      </c>
      <c r="V31" s="71">
        <v>3513.61</v>
      </c>
      <c r="W31" s="71">
        <f t="shared" si="8"/>
        <v>3513.61</v>
      </c>
      <c r="X31" s="71">
        <v>3559.54</v>
      </c>
      <c r="Y31" s="71">
        <f t="shared" si="9"/>
        <v>3559.54</v>
      </c>
      <c r="Z31" s="71">
        <v>3827.46</v>
      </c>
      <c r="AA31" s="71">
        <f t="shared" si="10"/>
        <v>3827.46</v>
      </c>
      <c r="AB31" s="71">
        <v>3942.28</v>
      </c>
      <c r="AC31" s="71">
        <v>3942.28</v>
      </c>
      <c r="AD31" s="71">
        <v>4133.66</v>
      </c>
      <c r="AE31" s="71">
        <v>4133.66</v>
      </c>
      <c r="AF31" s="71">
        <v>4057.11</v>
      </c>
      <c r="AG31" s="71">
        <v>4057.11</v>
      </c>
      <c r="AH31" s="71">
        <v>4516.4</v>
      </c>
      <c r="AI31" s="71">
        <v>4516.4</v>
      </c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</row>
    <row r="32" spans="1:58">
      <c r="A32" s="68"/>
      <c r="B32" s="69"/>
      <c r="C32" s="70" t="s">
        <v>124</v>
      </c>
      <c r="D32" s="70" t="s">
        <v>121</v>
      </c>
      <c r="E32" s="70">
        <v>2</v>
      </c>
      <c r="F32" s="71">
        <v>1900</v>
      </c>
      <c r="G32" s="71">
        <f t="shared" si="0"/>
        <v>3800</v>
      </c>
      <c r="H32" s="70">
        <v>1850</v>
      </c>
      <c r="I32" s="71">
        <f t="shared" si="1"/>
        <v>3700</v>
      </c>
      <c r="J32" s="70">
        <v>2000</v>
      </c>
      <c r="K32" s="71">
        <f t="shared" si="2"/>
        <v>4000</v>
      </c>
      <c r="L32" s="74">
        <v>2200</v>
      </c>
      <c r="M32" s="71">
        <f t="shared" si="3"/>
        <v>4400</v>
      </c>
      <c r="N32" s="74">
        <v>2175</v>
      </c>
      <c r="O32" s="71">
        <f t="shared" si="4"/>
        <v>4350</v>
      </c>
      <c r="P32" s="74">
        <v>2225</v>
      </c>
      <c r="Q32" s="71">
        <f t="shared" si="5"/>
        <v>4450</v>
      </c>
      <c r="R32" s="74">
        <v>2260</v>
      </c>
      <c r="S32" s="71">
        <f t="shared" si="6"/>
        <v>4520</v>
      </c>
      <c r="T32" s="74">
        <v>2230</v>
      </c>
      <c r="U32" s="71">
        <f t="shared" si="7"/>
        <v>4460</v>
      </c>
      <c r="V32" s="74">
        <v>2295</v>
      </c>
      <c r="W32" s="71">
        <f t="shared" si="8"/>
        <v>4590</v>
      </c>
      <c r="X32" s="74">
        <v>2250</v>
      </c>
      <c r="Y32" s="71">
        <f t="shared" si="9"/>
        <v>4500</v>
      </c>
      <c r="Z32" s="74">
        <v>2500</v>
      </c>
      <c r="AA32" s="71">
        <f t="shared" si="10"/>
        <v>5000</v>
      </c>
      <c r="AB32" s="71">
        <v>2575</v>
      </c>
      <c r="AC32" s="71">
        <v>5150</v>
      </c>
      <c r="AD32" s="71">
        <v>2700</v>
      </c>
      <c r="AE32" s="71">
        <v>5400</v>
      </c>
      <c r="AF32" s="71">
        <v>2650</v>
      </c>
      <c r="AG32" s="71">
        <v>5300</v>
      </c>
      <c r="AH32" s="71">
        <v>2950</v>
      </c>
      <c r="AI32" s="71">
        <v>5900</v>
      </c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</row>
    <row r="33" spans="1:58">
      <c r="A33" s="68"/>
      <c r="B33" s="69"/>
      <c r="C33" s="70" t="s">
        <v>125</v>
      </c>
      <c r="D33" s="70" t="s">
        <v>121</v>
      </c>
      <c r="E33" s="70">
        <v>1</v>
      </c>
      <c r="F33" s="71">
        <v>1300</v>
      </c>
      <c r="G33" s="71">
        <f t="shared" si="0"/>
        <v>1300</v>
      </c>
      <c r="H33" s="70">
        <v>1200</v>
      </c>
      <c r="I33" s="71">
        <f t="shared" si="1"/>
        <v>1200</v>
      </c>
      <c r="J33" s="70">
        <v>1400</v>
      </c>
      <c r="K33" s="71">
        <f t="shared" si="2"/>
        <v>1400</v>
      </c>
      <c r="L33" s="74">
        <v>1600</v>
      </c>
      <c r="M33" s="71">
        <f t="shared" si="3"/>
        <v>1600</v>
      </c>
      <c r="N33" s="74">
        <v>1500</v>
      </c>
      <c r="O33" s="71">
        <f t="shared" si="4"/>
        <v>1500</v>
      </c>
      <c r="P33" s="74">
        <v>1700</v>
      </c>
      <c r="Q33" s="71">
        <f t="shared" si="5"/>
        <v>1700</v>
      </c>
      <c r="R33" s="74">
        <v>1750</v>
      </c>
      <c r="S33" s="71">
        <f t="shared" si="6"/>
        <v>1750</v>
      </c>
      <c r="T33" s="74">
        <v>1800</v>
      </c>
      <c r="U33" s="71">
        <f t="shared" si="7"/>
        <v>1800</v>
      </c>
      <c r="V33" s="74">
        <v>2000</v>
      </c>
      <c r="W33" s="71">
        <f t="shared" si="8"/>
        <v>2000</v>
      </c>
      <c r="X33" s="74">
        <f>2100</f>
        <v>2100</v>
      </c>
      <c r="Y33" s="71">
        <f t="shared" si="9"/>
        <v>2100</v>
      </c>
      <c r="Z33" s="74">
        <v>2100</v>
      </c>
      <c r="AA33" s="71">
        <f t="shared" si="10"/>
        <v>2100</v>
      </c>
      <c r="AB33" s="71">
        <v>2163</v>
      </c>
      <c r="AC33" s="71">
        <v>2163</v>
      </c>
      <c r="AD33" s="71">
        <v>2268</v>
      </c>
      <c r="AE33" s="71">
        <v>2268</v>
      </c>
      <c r="AF33" s="71">
        <v>2226</v>
      </c>
      <c r="AG33" s="71">
        <v>2226</v>
      </c>
      <c r="AH33" s="71">
        <v>2478</v>
      </c>
      <c r="AI33" s="71">
        <v>2478</v>
      </c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</row>
    <row r="34" spans="1:58">
      <c r="A34" s="68"/>
      <c r="B34" s="69"/>
      <c r="C34" s="70" t="s">
        <v>126</v>
      </c>
      <c r="D34" s="70" t="s">
        <v>121</v>
      </c>
      <c r="E34" s="70">
        <v>2</v>
      </c>
      <c r="F34" s="71">
        <v>550</v>
      </c>
      <c r="G34" s="71">
        <f t="shared" si="0"/>
        <v>1100</v>
      </c>
      <c r="H34" s="70">
        <v>550</v>
      </c>
      <c r="I34" s="71">
        <f t="shared" si="1"/>
        <v>1100</v>
      </c>
      <c r="J34" s="70">
        <v>600</v>
      </c>
      <c r="K34" s="71">
        <f t="shared" si="2"/>
        <v>1200</v>
      </c>
      <c r="L34" s="74">
        <v>640</v>
      </c>
      <c r="M34" s="71">
        <f t="shared" si="3"/>
        <v>1280</v>
      </c>
      <c r="N34" s="74">
        <v>660</v>
      </c>
      <c r="O34" s="71">
        <f t="shared" si="4"/>
        <v>1320</v>
      </c>
      <c r="P34" s="74">
        <v>725</v>
      </c>
      <c r="Q34" s="71">
        <f t="shared" si="5"/>
        <v>1450</v>
      </c>
      <c r="R34" s="74">
        <v>745</v>
      </c>
      <c r="S34" s="71">
        <f t="shared" si="6"/>
        <v>1490</v>
      </c>
      <c r="T34" s="74">
        <v>750</v>
      </c>
      <c r="U34" s="71">
        <f t="shared" si="7"/>
        <v>1500</v>
      </c>
      <c r="V34" s="74">
        <v>780</v>
      </c>
      <c r="W34" s="71">
        <f t="shared" si="8"/>
        <v>1560</v>
      </c>
      <c r="X34" s="74">
        <v>780</v>
      </c>
      <c r="Y34" s="71">
        <f t="shared" si="9"/>
        <v>1560</v>
      </c>
      <c r="Z34" s="74">
        <v>780</v>
      </c>
      <c r="AA34" s="71">
        <f t="shared" si="10"/>
        <v>1560</v>
      </c>
      <c r="AB34" s="71">
        <v>803.4</v>
      </c>
      <c r="AC34" s="71">
        <v>1606.8</v>
      </c>
      <c r="AD34" s="71">
        <v>842.4</v>
      </c>
      <c r="AE34" s="71">
        <v>1684.8</v>
      </c>
      <c r="AF34" s="71">
        <v>826.8</v>
      </c>
      <c r="AG34" s="71">
        <v>1653.6</v>
      </c>
      <c r="AH34" s="71">
        <v>920.4</v>
      </c>
      <c r="AI34" s="71">
        <v>1840.8</v>
      </c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</row>
    <row r="35" ht="31.2" spans="1:58">
      <c r="A35" s="68"/>
      <c r="B35" s="69"/>
      <c r="C35" s="70" t="s">
        <v>127</v>
      </c>
      <c r="D35" s="70" t="s">
        <v>121</v>
      </c>
      <c r="E35" s="70">
        <v>1</v>
      </c>
      <c r="F35" s="71">
        <v>820</v>
      </c>
      <c r="G35" s="71">
        <f t="shared" si="0"/>
        <v>820</v>
      </c>
      <c r="H35" s="70">
        <v>850</v>
      </c>
      <c r="I35" s="71">
        <f t="shared" si="1"/>
        <v>850</v>
      </c>
      <c r="J35" s="70">
        <v>950</v>
      </c>
      <c r="K35" s="71">
        <f t="shared" si="2"/>
        <v>950</v>
      </c>
      <c r="L35" s="74">
        <v>1000</v>
      </c>
      <c r="M35" s="71">
        <f t="shared" si="3"/>
        <v>1000</v>
      </c>
      <c r="N35" s="74">
        <v>1050</v>
      </c>
      <c r="O35" s="71">
        <f t="shared" si="4"/>
        <v>1050</v>
      </c>
      <c r="P35" s="74">
        <v>1100</v>
      </c>
      <c r="Q35" s="71">
        <f t="shared" si="5"/>
        <v>1100</v>
      </c>
      <c r="R35" s="74">
        <v>1250</v>
      </c>
      <c r="S35" s="71">
        <f t="shared" si="6"/>
        <v>1250</v>
      </c>
      <c r="T35" s="74">
        <v>1300</v>
      </c>
      <c r="U35" s="71">
        <f t="shared" si="7"/>
        <v>1300</v>
      </c>
      <c r="V35" s="74">
        <v>1400</v>
      </c>
      <c r="W35" s="71">
        <f t="shared" si="8"/>
        <v>1400</v>
      </c>
      <c r="X35" s="74">
        <v>1400</v>
      </c>
      <c r="Y35" s="71">
        <f t="shared" si="9"/>
        <v>1400</v>
      </c>
      <c r="Z35" s="74">
        <v>1400</v>
      </c>
      <c r="AA35" s="71">
        <f t="shared" si="10"/>
        <v>1400</v>
      </c>
      <c r="AB35" s="71">
        <v>1442</v>
      </c>
      <c r="AC35" s="71">
        <v>1442</v>
      </c>
      <c r="AD35" s="71">
        <v>1512</v>
      </c>
      <c r="AE35" s="71">
        <v>1512</v>
      </c>
      <c r="AF35" s="71">
        <v>1484</v>
      </c>
      <c r="AG35" s="71">
        <v>1484</v>
      </c>
      <c r="AH35" s="71">
        <v>1652</v>
      </c>
      <c r="AI35" s="71">
        <v>1652</v>
      </c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</row>
    <row r="36" spans="1:58">
      <c r="A36" s="68"/>
      <c r="B36" s="69"/>
      <c r="C36" s="70" t="s">
        <v>128</v>
      </c>
      <c r="D36" s="70" t="s">
        <v>121</v>
      </c>
      <c r="E36" s="70">
        <v>28</v>
      </c>
      <c r="F36" s="71">
        <v>22.8</v>
      </c>
      <c r="G36" s="71">
        <f t="shared" si="0"/>
        <v>638.4</v>
      </c>
      <c r="H36" s="70">
        <v>22.2</v>
      </c>
      <c r="I36" s="71">
        <f t="shared" si="1"/>
        <v>621.6</v>
      </c>
      <c r="J36" s="70">
        <v>24</v>
      </c>
      <c r="K36" s="71">
        <f t="shared" si="2"/>
        <v>672</v>
      </c>
      <c r="L36" s="74">
        <v>26.4</v>
      </c>
      <c r="M36" s="71">
        <f t="shared" si="3"/>
        <v>739.2</v>
      </c>
      <c r="N36" s="74">
        <v>26.1</v>
      </c>
      <c r="O36" s="71">
        <f t="shared" si="4"/>
        <v>730.8</v>
      </c>
      <c r="P36" s="74">
        <v>26.7</v>
      </c>
      <c r="Q36" s="71">
        <f t="shared" si="5"/>
        <v>747.6</v>
      </c>
      <c r="R36" s="74">
        <v>27.12</v>
      </c>
      <c r="S36" s="71">
        <f t="shared" si="6"/>
        <v>759.36</v>
      </c>
      <c r="T36" s="74">
        <v>26.76</v>
      </c>
      <c r="U36" s="71">
        <f t="shared" si="7"/>
        <v>749.28</v>
      </c>
      <c r="V36" s="74">
        <v>27.54</v>
      </c>
      <c r="W36" s="71">
        <f t="shared" si="8"/>
        <v>771.12</v>
      </c>
      <c r="X36" s="74">
        <v>27</v>
      </c>
      <c r="Y36" s="71">
        <f t="shared" si="9"/>
        <v>756</v>
      </c>
      <c r="Z36" s="74">
        <v>45</v>
      </c>
      <c r="AA36" s="71">
        <f t="shared" si="10"/>
        <v>1260</v>
      </c>
      <c r="AB36" s="71">
        <v>46.35</v>
      </c>
      <c r="AC36" s="71">
        <v>1297.8</v>
      </c>
      <c r="AD36" s="71">
        <v>48.6</v>
      </c>
      <c r="AE36" s="71">
        <v>1360.8</v>
      </c>
      <c r="AF36" s="71">
        <v>47.7</v>
      </c>
      <c r="AG36" s="71">
        <v>1335.6</v>
      </c>
      <c r="AH36" s="71">
        <v>53.1</v>
      </c>
      <c r="AI36" s="71">
        <v>1486.8</v>
      </c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</row>
    <row r="37" spans="1:58">
      <c r="A37" s="69" t="s">
        <v>129</v>
      </c>
      <c r="B37" s="69"/>
      <c r="C37" s="70" t="s">
        <v>130</v>
      </c>
      <c r="D37" s="70" t="s">
        <v>121</v>
      </c>
      <c r="E37" s="70">
        <v>14</v>
      </c>
      <c r="F37" s="71">
        <v>5.32</v>
      </c>
      <c r="G37" s="71">
        <f t="shared" si="0"/>
        <v>74.48</v>
      </c>
      <c r="H37" s="70">
        <v>5.18</v>
      </c>
      <c r="I37" s="71">
        <f t="shared" si="1"/>
        <v>72.52</v>
      </c>
      <c r="J37" s="70">
        <v>5.6</v>
      </c>
      <c r="K37" s="71">
        <f t="shared" si="2"/>
        <v>78.4</v>
      </c>
      <c r="L37" s="74">
        <v>6.16</v>
      </c>
      <c r="M37" s="71">
        <f t="shared" si="3"/>
        <v>86.24</v>
      </c>
      <c r="N37" s="74">
        <v>6.09</v>
      </c>
      <c r="O37" s="71">
        <f t="shared" si="4"/>
        <v>85.26</v>
      </c>
      <c r="P37" s="74">
        <v>6.23</v>
      </c>
      <c r="Q37" s="71">
        <f t="shared" si="5"/>
        <v>87.22</v>
      </c>
      <c r="R37" s="74">
        <v>6.33</v>
      </c>
      <c r="S37" s="71">
        <f t="shared" si="6"/>
        <v>88.62</v>
      </c>
      <c r="T37" s="74">
        <v>6.24</v>
      </c>
      <c r="U37" s="71">
        <f t="shared" si="7"/>
        <v>87.36</v>
      </c>
      <c r="V37" s="74">
        <v>6.43</v>
      </c>
      <c r="W37" s="71">
        <f t="shared" si="8"/>
        <v>90.02</v>
      </c>
      <c r="X37" s="74">
        <v>30</v>
      </c>
      <c r="Y37" s="71">
        <f t="shared" si="9"/>
        <v>420</v>
      </c>
      <c r="Z37" s="74">
        <v>30</v>
      </c>
      <c r="AA37" s="71">
        <f t="shared" si="10"/>
        <v>420</v>
      </c>
      <c r="AB37" s="71">
        <v>30.9</v>
      </c>
      <c r="AC37" s="71">
        <v>432.6</v>
      </c>
      <c r="AD37" s="71">
        <v>32.4</v>
      </c>
      <c r="AE37" s="71">
        <v>453.6</v>
      </c>
      <c r="AF37" s="71">
        <v>31.8</v>
      </c>
      <c r="AG37" s="71">
        <v>445.2</v>
      </c>
      <c r="AH37" s="71">
        <v>35.4</v>
      </c>
      <c r="AI37" s="71">
        <v>495.6</v>
      </c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</row>
    <row r="38" spans="1:58">
      <c r="A38" s="69"/>
      <c r="B38" s="69"/>
      <c r="C38" s="70" t="s">
        <v>131</v>
      </c>
      <c r="D38" s="70" t="s">
        <v>121</v>
      </c>
      <c r="E38" s="70">
        <v>37</v>
      </c>
      <c r="F38" s="71">
        <v>7.45</v>
      </c>
      <c r="G38" s="71">
        <f t="shared" si="0"/>
        <v>275.65</v>
      </c>
      <c r="H38" s="70">
        <v>7.252</v>
      </c>
      <c r="I38" s="71">
        <f t="shared" si="1"/>
        <v>268.324</v>
      </c>
      <c r="J38" s="70">
        <v>7.84</v>
      </c>
      <c r="K38" s="71">
        <f t="shared" si="2"/>
        <v>290.08</v>
      </c>
      <c r="L38" s="74">
        <v>8.62</v>
      </c>
      <c r="M38" s="71">
        <f t="shared" si="3"/>
        <v>318.94</v>
      </c>
      <c r="N38" s="74">
        <v>8.53</v>
      </c>
      <c r="O38" s="71">
        <f t="shared" si="4"/>
        <v>315.61</v>
      </c>
      <c r="P38" s="74">
        <v>8.72</v>
      </c>
      <c r="Q38" s="71">
        <f t="shared" si="5"/>
        <v>322.64</v>
      </c>
      <c r="R38" s="74">
        <v>8.86</v>
      </c>
      <c r="S38" s="71">
        <f t="shared" si="6"/>
        <v>327.82</v>
      </c>
      <c r="T38" s="74">
        <v>8.74</v>
      </c>
      <c r="U38" s="71">
        <f t="shared" si="7"/>
        <v>323.38</v>
      </c>
      <c r="V38" s="74">
        <v>9</v>
      </c>
      <c r="W38" s="71">
        <f t="shared" si="8"/>
        <v>333</v>
      </c>
      <c r="X38" s="74">
        <v>24.28</v>
      </c>
      <c r="Y38" s="71">
        <f t="shared" si="9"/>
        <v>898.36</v>
      </c>
      <c r="Z38" s="74">
        <v>26</v>
      </c>
      <c r="AA38" s="71">
        <f t="shared" si="10"/>
        <v>962</v>
      </c>
      <c r="AB38" s="71">
        <v>26.78</v>
      </c>
      <c r="AC38" s="71">
        <v>990.86</v>
      </c>
      <c r="AD38" s="71">
        <v>28.08</v>
      </c>
      <c r="AE38" s="71">
        <v>1038.96</v>
      </c>
      <c r="AF38" s="71">
        <v>27.56</v>
      </c>
      <c r="AG38" s="71">
        <v>1019.72</v>
      </c>
      <c r="AH38" s="71">
        <v>30.68</v>
      </c>
      <c r="AI38" s="71">
        <v>1135.16</v>
      </c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</row>
    <row r="39" spans="1:58">
      <c r="A39" s="69"/>
      <c r="B39" s="69"/>
      <c r="C39" s="70" t="s">
        <v>132</v>
      </c>
      <c r="D39" s="70" t="s">
        <v>121</v>
      </c>
      <c r="E39" s="70">
        <v>4</v>
      </c>
      <c r="F39" s="71">
        <v>19</v>
      </c>
      <c r="G39" s="71">
        <f t="shared" si="0"/>
        <v>76</v>
      </c>
      <c r="H39" s="70">
        <v>18.5</v>
      </c>
      <c r="I39" s="71">
        <f t="shared" si="1"/>
        <v>74</v>
      </c>
      <c r="J39" s="70">
        <v>20</v>
      </c>
      <c r="K39" s="71">
        <f t="shared" si="2"/>
        <v>80</v>
      </c>
      <c r="L39" s="74">
        <v>22</v>
      </c>
      <c r="M39" s="71">
        <f t="shared" si="3"/>
        <v>88</v>
      </c>
      <c r="N39" s="74">
        <v>21.75</v>
      </c>
      <c r="O39" s="71">
        <f t="shared" si="4"/>
        <v>87</v>
      </c>
      <c r="P39" s="74">
        <v>22.25</v>
      </c>
      <c r="Q39" s="71">
        <f t="shared" si="5"/>
        <v>89</v>
      </c>
      <c r="R39" s="74">
        <v>22.6</v>
      </c>
      <c r="S39" s="71">
        <f t="shared" si="6"/>
        <v>90.4</v>
      </c>
      <c r="T39" s="74">
        <v>22.3</v>
      </c>
      <c r="U39" s="71">
        <f t="shared" si="7"/>
        <v>89.2</v>
      </c>
      <c r="V39" s="74">
        <v>22.95</v>
      </c>
      <c r="W39" s="71">
        <f t="shared" si="8"/>
        <v>91.8</v>
      </c>
      <c r="X39" s="74">
        <v>22.5</v>
      </c>
      <c r="Y39" s="71">
        <f t="shared" si="9"/>
        <v>90</v>
      </c>
      <c r="Z39" s="74">
        <v>25</v>
      </c>
      <c r="AA39" s="71">
        <f t="shared" si="10"/>
        <v>100</v>
      </c>
      <c r="AB39" s="71">
        <v>25.75</v>
      </c>
      <c r="AC39" s="71">
        <v>103</v>
      </c>
      <c r="AD39" s="71">
        <v>27</v>
      </c>
      <c r="AE39" s="71">
        <v>108</v>
      </c>
      <c r="AF39" s="71">
        <v>26.5</v>
      </c>
      <c r="AG39" s="71">
        <v>106</v>
      </c>
      <c r="AH39" s="71">
        <v>29.5</v>
      </c>
      <c r="AI39" s="71">
        <v>118</v>
      </c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</row>
    <row r="40" spans="1:58">
      <c r="A40" s="69"/>
      <c r="B40" s="69"/>
      <c r="C40" s="70" t="s">
        <v>133</v>
      </c>
      <c r="D40" s="70" t="s">
        <v>96</v>
      </c>
      <c r="E40" s="70">
        <v>53</v>
      </c>
      <c r="F40" s="71">
        <v>4.41</v>
      </c>
      <c r="G40" s="71">
        <f t="shared" si="0"/>
        <v>233.73</v>
      </c>
      <c r="H40" s="70">
        <v>4.292</v>
      </c>
      <c r="I40" s="71">
        <f t="shared" si="1"/>
        <v>227.476</v>
      </c>
      <c r="J40" s="70">
        <v>4.64</v>
      </c>
      <c r="K40" s="71">
        <f t="shared" si="2"/>
        <v>245.92</v>
      </c>
      <c r="L40" s="74">
        <v>5.1</v>
      </c>
      <c r="M40" s="71">
        <f t="shared" si="3"/>
        <v>270.3</v>
      </c>
      <c r="N40" s="74">
        <v>5.05</v>
      </c>
      <c r="O40" s="71">
        <f t="shared" si="4"/>
        <v>267.65</v>
      </c>
      <c r="P40" s="74">
        <v>5.16</v>
      </c>
      <c r="Q40" s="71">
        <f t="shared" si="5"/>
        <v>273.48</v>
      </c>
      <c r="R40" s="74">
        <v>5.24</v>
      </c>
      <c r="S40" s="71">
        <f t="shared" si="6"/>
        <v>277.72</v>
      </c>
      <c r="T40" s="74">
        <v>5.17</v>
      </c>
      <c r="U40" s="71">
        <f t="shared" si="7"/>
        <v>274.01</v>
      </c>
      <c r="V40" s="74">
        <v>5.32</v>
      </c>
      <c r="W40" s="71">
        <f t="shared" si="8"/>
        <v>281.96</v>
      </c>
      <c r="X40" s="74">
        <v>5.22</v>
      </c>
      <c r="Y40" s="71">
        <f t="shared" si="9"/>
        <v>276.66</v>
      </c>
      <c r="Z40" s="74">
        <v>5.8</v>
      </c>
      <c r="AA40" s="71">
        <f t="shared" si="10"/>
        <v>307.4</v>
      </c>
      <c r="AB40" s="71">
        <v>5.97</v>
      </c>
      <c r="AC40" s="71">
        <v>316.41</v>
      </c>
      <c r="AD40" s="71">
        <v>6.26</v>
      </c>
      <c r="AE40" s="71">
        <v>331.78</v>
      </c>
      <c r="AF40" s="71">
        <v>6.15</v>
      </c>
      <c r="AG40" s="71">
        <v>325.95</v>
      </c>
      <c r="AH40" s="71">
        <v>6.84</v>
      </c>
      <c r="AI40" s="71">
        <v>362.52</v>
      </c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</row>
    <row r="41" spans="1:58">
      <c r="A41" s="69"/>
      <c r="B41" s="69"/>
      <c r="C41" s="70" t="s">
        <v>134</v>
      </c>
      <c r="D41" s="70" t="s">
        <v>96</v>
      </c>
      <c r="E41" s="70">
        <v>855.95</v>
      </c>
      <c r="F41" s="71">
        <v>2.65</v>
      </c>
      <c r="G41" s="71">
        <f t="shared" si="0"/>
        <v>2268.2675</v>
      </c>
      <c r="H41" s="70">
        <v>2.85</v>
      </c>
      <c r="I41" s="71">
        <f t="shared" si="1"/>
        <v>2439.4575</v>
      </c>
      <c r="J41" s="70">
        <v>3</v>
      </c>
      <c r="K41" s="71">
        <f t="shared" si="2"/>
        <v>2567.85</v>
      </c>
      <c r="L41" s="74">
        <v>3.03</v>
      </c>
      <c r="M41" s="71">
        <f t="shared" si="3"/>
        <v>2593.5285</v>
      </c>
      <c r="N41" s="74">
        <v>3.2</v>
      </c>
      <c r="O41" s="71">
        <f t="shared" si="4"/>
        <v>2739.04</v>
      </c>
      <c r="P41" s="74">
        <v>3.5</v>
      </c>
      <c r="Q41" s="71">
        <f t="shared" si="5"/>
        <v>2995.825</v>
      </c>
      <c r="R41" s="74">
        <v>3.7</v>
      </c>
      <c r="S41" s="71">
        <f t="shared" si="6"/>
        <v>3167.015</v>
      </c>
      <c r="T41" s="74">
        <v>3.75</v>
      </c>
      <c r="U41" s="71">
        <f t="shared" si="7"/>
        <v>3209.8125</v>
      </c>
      <c r="V41" s="74">
        <v>3.85</v>
      </c>
      <c r="W41" s="71">
        <f t="shared" si="8"/>
        <v>3295.4075</v>
      </c>
      <c r="X41" s="74">
        <v>3.98</v>
      </c>
      <c r="Y41" s="71">
        <f t="shared" si="9"/>
        <v>3406.681</v>
      </c>
      <c r="Z41" s="74">
        <v>4</v>
      </c>
      <c r="AA41" s="71">
        <f t="shared" si="10"/>
        <v>3423.8</v>
      </c>
      <c r="AB41" s="71">
        <v>4.12</v>
      </c>
      <c r="AC41" s="71">
        <v>3526.51</v>
      </c>
      <c r="AD41" s="71">
        <v>4.32</v>
      </c>
      <c r="AE41" s="71">
        <v>3697.7</v>
      </c>
      <c r="AF41" s="71">
        <v>4.24</v>
      </c>
      <c r="AG41" s="71">
        <v>3629.23</v>
      </c>
      <c r="AH41" s="71">
        <v>4.72</v>
      </c>
      <c r="AI41" s="71">
        <v>4040.08</v>
      </c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</row>
    <row r="42" spans="1:58">
      <c r="A42" s="69"/>
      <c r="B42" s="69"/>
      <c r="C42" s="70" t="s">
        <v>135</v>
      </c>
      <c r="D42" s="70" t="s">
        <v>98</v>
      </c>
      <c r="E42" s="70">
        <v>140</v>
      </c>
      <c r="F42" s="71">
        <v>28.25</v>
      </c>
      <c r="G42" s="71">
        <f t="shared" si="0"/>
        <v>3955</v>
      </c>
      <c r="H42" s="70">
        <v>30.22</v>
      </c>
      <c r="I42" s="71">
        <f t="shared" si="1"/>
        <v>4230.8</v>
      </c>
      <c r="J42" s="70">
        <v>30.12</v>
      </c>
      <c r="K42" s="71">
        <f t="shared" si="2"/>
        <v>4216.8</v>
      </c>
      <c r="L42" s="74">
        <v>36</v>
      </c>
      <c r="M42" s="71">
        <f t="shared" si="3"/>
        <v>5040</v>
      </c>
      <c r="N42" s="74">
        <v>35</v>
      </c>
      <c r="O42" s="71">
        <f t="shared" si="4"/>
        <v>4900</v>
      </c>
      <c r="P42" s="74">
        <v>41</v>
      </c>
      <c r="Q42" s="71">
        <f t="shared" si="5"/>
        <v>5740</v>
      </c>
      <c r="R42" s="74">
        <v>41.5</v>
      </c>
      <c r="S42" s="71">
        <f t="shared" si="6"/>
        <v>5810</v>
      </c>
      <c r="T42" s="74">
        <v>42</v>
      </c>
      <c r="U42" s="71">
        <f t="shared" si="7"/>
        <v>5880</v>
      </c>
      <c r="V42" s="74">
        <v>42</v>
      </c>
      <c r="W42" s="71">
        <f t="shared" si="8"/>
        <v>5880</v>
      </c>
      <c r="X42" s="74">
        <v>44</v>
      </c>
      <c r="Y42" s="71">
        <f t="shared" si="9"/>
        <v>6160</v>
      </c>
      <c r="Z42" s="74">
        <v>44</v>
      </c>
      <c r="AA42" s="71">
        <f t="shared" si="10"/>
        <v>6160</v>
      </c>
      <c r="AB42" s="71">
        <v>45.32</v>
      </c>
      <c r="AC42" s="71">
        <v>6344.8</v>
      </c>
      <c r="AD42" s="71">
        <v>47.52</v>
      </c>
      <c r="AE42" s="71">
        <v>6652.8</v>
      </c>
      <c r="AF42" s="71">
        <v>46.64</v>
      </c>
      <c r="AG42" s="71">
        <v>6529.6</v>
      </c>
      <c r="AH42" s="71">
        <v>51.92</v>
      </c>
      <c r="AI42" s="71">
        <v>7268.8</v>
      </c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</row>
    <row r="43" s="54" customFormat="1" ht="30" customHeight="1" spans="1:58">
      <c r="A43" s="62" t="s">
        <v>136</v>
      </c>
      <c r="B43" s="62"/>
      <c r="C43" s="72" t="s">
        <v>137</v>
      </c>
      <c r="D43" s="72"/>
      <c r="E43" s="72"/>
      <c r="F43" s="65"/>
      <c r="G43" s="65">
        <f t="shared" ref="G43:K43" si="11">SUM(G5:G42)</f>
        <v>75179.2078</v>
      </c>
      <c r="H43" s="66"/>
      <c r="I43" s="66">
        <f t="shared" si="11"/>
        <v>74186.3866</v>
      </c>
      <c r="J43" s="66"/>
      <c r="K43" s="66">
        <f t="shared" si="11"/>
        <v>79628.7099</v>
      </c>
      <c r="L43" s="66"/>
      <c r="M43" s="66">
        <f t="shared" ref="M43:Q43" si="12">SUM(M5:M42)</f>
        <v>87928.1201</v>
      </c>
      <c r="N43" s="66"/>
      <c r="O43" s="66">
        <f t="shared" si="12"/>
        <v>86856.2021</v>
      </c>
      <c r="P43" s="66"/>
      <c r="Q43" s="66">
        <f t="shared" si="12"/>
        <v>89980.7215</v>
      </c>
      <c r="R43" s="66"/>
      <c r="S43" s="66">
        <f t="shared" ref="S43:W43" si="13">SUM(S5:S42)</f>
        <v>91677.81</v>
      </c>
      <c r="T43" s="66"/>
      <c r="U43" s="66">
        <f t="shared" si="13"/>
        <v>91053.6819</v>
      </c>
      <c r="V43" s="66"/>
      <c r="W43" s="66">
        <f t="shared" si="13"/>
        <v>93689.3358</v>
      </c>
      <c r="X43" s="66"/>
      <c r="Y43" s="66">
        <f>SUM(Y5:Y42)</f>
        <v>95954.0744</v>
      </c>
      <c r="Z43" s="66"/>
      <c r="AA43" s="66">
        <f>SUM(AA5:AA42)</f>
        <v>102572.9692</v>
      </c>
      <c r="AB43" s="66"/>
      <c r="AC43" s="66">
        <v>105651.68</v>
      </c>
      <c r="AD43" s="66"/>
      <c r="AE43" s="66">
        <v>110777.62</v>
      </c>
      <c r="AF43" s="66"/>
      <c r="AG43" s="66">
        <v>108726.82</v>
      </c>
      <c r="AH43" s="66"/>
      <c r="AI43" s="66">
        <v>121035.68</v>
      </c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</row>
    <row r="44" s="55" customFormat="1" ht="30" customHeight="1" spans="1:58">
      <c r="A44" s="73" t="s">
        <v>138</v>
      </c>
      <c r="B44" s="73"/>
      <c r="C44" s="72" t="s">
        <v>139</v>
      </c>
      <c r="D44" s="72"/>
      <c r="E44" s="72"/>
      <c r="F44" s="65"/>
      <c r="G44" s="65">
        <v>671.24</v>
      </c>
      <c r="H44" s="65"/>
      <c r="I44" s="65">
        <v>662.38</v>
      </c>
      <c r="J44" s="65"/>
      <c r="K44" s="65">
        <v>710.97</v>
      </c>
      <c r="L44" s="65"/>
      <c r="M44" s="65">
        <v>785.07</v>
      </c>
      <c r="N44" s="65"/>
      <c r="O44" s="65">
        <v>775.5</v>
      </c>
      <c r="P44" s="65"/>
      <c r="Q44" s="65">
        <v>803.4</v>
      </c>
      <c r="R44" s="65"/>
      <c r="S44" s="65">
        <v>818.55</v>
      </c>
      <c r="T44" s="65"/>
      <c r="U44" s="65">
        <v>812.98</v>
      </c>
      <c r="V44" s="65"/>
      <c r="W44" s="65">
        <v>836.51</v>
      </c>
      <c r="X44" s="65"/>
      <c r="Y44" s="65">
        <v>856.73</v>
      </c>
      <c r="Z44" s="65"/>
      <c r="AA44" s="65">
        <v>915.83</v>
      </c>
      <c r="AB44" s="65"/>
      <c r="AC44" s="65">
        <v>943.32</v>
      </c>
      <c r="AD44" s="65"/>
      <c r="AE44" s="65">
        <v>989.09</v>
      </c>
      <c r="AF44" s="65"/>
      <c r="AG44" s="65">
        <v>970.78</v>
      </c>
      <c r="AH44" s="65"/>
      <c r="AI44" s="65">
        <v>1080.68</v>
      </c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</row>
  </sheetData>
  <mergeCells count="28">
    <mergeCell ref="A1:AI1"/>
    <mergeCell ref="F2:AI2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43:B43"/>
    <mergeCell ref="C43:E43"/>
    <mergeCell ref="A44:B44"/>
    <mergeCell ref="C44:E44"/>
    <mergeCell ref="A5:A36"/>
    <mergeCell ref="B5:B14"/>
    <mergeCell ref="B15:B28"/>
    <mergeCell ref="B29:B36"/>
    <mergeCell ref="A2:C4"/>
    <mergeCell ref="D2:E3"/>
    <mergeCell ref="A37:B42"/>
  </mergeCells>
  <printOptions horizontalCentered="1"/>
  <pageMargins left="0.751388888888889" right="0.751388888888889" top="1" bottom="1" header="0.511805555555556" footer="0.511805555555556"/>
  <pageSetup paperSize="9" scale="33" orientation="landscape" horizontalDpi="600" verticalDpi="600"/>
  <headerFooter alignWithMargins="0" scaleWithDoc="0"/>
  <colBreaks count="1" manualBreakCount="1">
    <brk id="35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outlinePr summaryBelow="0"/>
  </sheetPr>
  <dimension ref="A1:JD11"/>
  <sheetViews>
    <sheetView view="pageBreakPreview" zoomScale="60" zoomScaleNormal="100" workbookViewId="0">
      <pane xSplit="2" ySplit="4" topLeftCell="N5" activePane="bottomRight" state="frozen"/>
      <selection/>
      <selection pane="topRight"/>
      <selection pane="bottomLeft"/>
      <selection pane="bottomRight" activeCell="S9" sqref="S9:T9"/>
    </sheetView>
  </sheetViews>
  <sheetFormatPr defaultColWidth="9.62962962962963" defaultRowHeight="15.6"/>
  <cols>
    <col min="1" max="1" width="22.5925925925926" style="1" customWidth="1"/>
    <col min="2" max="2" width="16.5092592592593" style="5" customWidth="1"/>
    <col min="3" max="3" width="12.7777777777778" style="6" customWidth="1"/>
    <col min="4" max="4" width="15.5555555555556" style="6" customWidth="1"/>
    <col min="5" max="5" width="18.8888888888889" style="1" customWidth="1"/>
    <col min="6" max="6" width="18.6111111111111" style="1" customWidth="1"/>
    <col min="7" max="7" width="17.5" style="1" customWidth="1"/>
    <col min="8" max="8" width="17.2222222222222" style="1" customWidth="1"/>
    <col min="9" max="9" width="18.3333333333333" style="1" customWidth="1"/>
    <col min="10" max="10" width="17.5" style="1" customWidth="1"/>
    <col min="11" max="11" width="19.7222222222222" style="1" customWidth="1"/>
    <col min="12" max="12" width="18.6111111111111" style="1" customWidth="1"/>
    <col min="13" max="13" width="18.0555555555556" style="1" customWidth="1"/>
    <col min="14" max="15" width="18.6111111111111" style="1" customWidth="1"/>
    <col min="16" max="16" width="19.7222222222222" style="1" customWidth="1"/>
    <col min="17" max="17" width="19.4444444444444" style="1" customWidth="1"/>
    <col min="18" max="20" width="19.1666666666667" style="1" customWidth="1"/>
    <col min="21" max="21" width="18.0555555555556" style="1" customWidth="1"/>
    <col min="22" max="24" width="19.1666666666667" style="1" customWidth="1"/>
    <col min="25" max="25" width="20" style="1" customWidth="1"/>
    <col min="26" max="34" width="19.4444444444444" style="1" customWidth="1"/>
    <col min="35" max="35" width="14.9444444444444" style="7" customWidth="1"/>
    <col min="36" max="36" width="14.0185185185185" style="1" customWidth="1"/>
    <col min="37" max="37" width="9.62962962962963" style="1" customWidth="1"/>
    <col min="38" max="38" width="12.7777777777778" style="1" customWidth="1"/>
    <col min="39" max="39" width="9.62962962962963" style="1" customWidth="1"/>
    <col min="40" max="40" width="12.5740740740741" style="1" customWidth="1"/>
    <col min="41" max="41" width="9.62962962962963" style="1" customWidth="1"/>
    <col min="42" max="42" width="14.0185185185185" style="1" customWidth="1"/>
    <col min="43" max="43" width="9.62962962962963" style="1" customWidth="1"/>
    <col min="44" max="44" width="14.0185185185185" style="1" customWidth="1"/>
    <col min="45" max="45" width="9.62962962962963" style="1" customWidth="1"/>
    <col min="46" max="46" width="14.0185185185185" style="1" customWidth="1"/>
    <col min="47" max="47" width="9.62962962962963" style="1" customWidth="1"/>
    <col min="48" max="48" width="14.0185185185185" style="1" customWidth="1"/>
    <col min="49" max="56" width="9.62962962962963" style="1" customWidth="1"/>
    <col min="57" max="263" width="9.62962962962963" style="1"/>
    <col min="264" max="16384" width="9.62962962962963" style="8"/>
  </cols>
  <sheetData>
    <row r="1" s="35" customFormat="1" ht="33" customHeight="1" spans="1:264">
      <c r="A1" s="37" t="s">
        <v>140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8"/>
    </row>
    <row r="2" s="2" customFormat="1" ht="25" customHeight="1" spans="1:35">
      <c r="A2" s="38" t="s">
        <v>141</v>
      </c>
      <c r="B2" s="39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</row>
    <row r="3" s="2" customFormat="1" ht="52" customHeight="1" spans="1:35">
      <c r="A3" s="40" t="s">
        <v>142</v>
      </c>
      <c r="B3" s="40"/>
      <c r="C3" s="41" t="s">
        <v>71</v>
      </c>
      <c r="D3" s="41"/>
      <c r="E3" s="40" t="s">
        <v>143</v>
      </c>
      <c r="F3" s="40"/>
      <c r="G3" s="40" t="s">
        <v>144</v>
      </c>
      <c r="H3" s="40"/>
      <c r="I3" s="40" t="s">
        <v>145</v>
      </c>
      <c r="J3" s="40"/>
      <c r="K3" s="40" t="s">
        <v>146</v>
      </c>
      <c r="L3" s="40"/>
      <c r="M3" s="40" t="s">
        <v>147</v>
      </c>
      <c r="N3" s="40"/>
      <c r="O3" s="40" t="s">
        <v>148</v>
      </c>
      <c r="P3" s="40"/>
      <c r="Q3" s="40" t="s">
        <v>149</v>
      </c>
      <c r="R3" s="40"/>
      <c r="S3" s="40" t="s">
        <v>150</v>
      </c>
      <c r="T3" s="40"/>
      <c r="U3" s="41" t="s">
        <v>151</v>
      </c>
      <c r="V3" s="41"/>
      <c r="W3" s="41" t="s">
        <v>152</v>
      </c>
      <c r="X3" s="41"/>
      <c r="Y3" s="40" t="s">
        <v>153</v>
      </c>
      <c r="Z3" s="40"/>
      <c r="AA3" s="28" t="s">
        <v>83</v>
      </c>
      <c r="AB3" s="29"/>
      <c r="AC3" s="28" t="s">
        <v>84</v>
      </c>
      <c r="AD3" s="29"/>
      <c r="AE3" s="28" t="s">
        <v>85</v>
      </c>
      <c r="AF3" s="29"/>
      <c r="AG3" s="28" t="s">
        <v>86</v>
      </c>
      <c r="AH3" s="29"/>
      <c r="AI3" s="41" t="s">
        <v>154</v>
      </c>
    </row>
    <row r="4" s="2" customFormat="1" ht="36" customHeight="1" spans="1:35">
      <c r="A4" s="40"/>
      <c r="B4" s="40"/>
      <c r="C4" s="41" t="s">
        <v>87</v>
      </c>
      <c r="D4" s="41" t="s">
        <v>88</v>
      </c>
      <c r="E4" s="40" t="s">
        <v>89</v>
      </c>
      <c r="F4" s="40" t="s">
        <v>90</v>
      </c>
      <c r="G4" s="40" t="s">
        <v>89</v>
      </c>
      <c r="H4" s="40" t="s">
        <v>90</v>
      </c>
      <c r="I4" s="40" t="s">
        <v>89</v>
      </c>
      <c r="J4" s="40" t="s">
        <v>90</v>
      </c>
      <c r="K4" s="40" t="s">
        <v>89</v>
      </c>
      <c r="L4" s="40" t="s">
        <v>90</v>
      </c>
      <c r="M4" s="40" t="s">
        <v>89</v>
      </c>
      <c r="N4" s="40" t="s">
        <v>90</v>
      </c>
      <c r="O4" s="40" t="s">
        <v>89</v>
      </c>
      <c r="P4" s="40" t="s">
        <v>90</v>
      </c>
      <c r="Q4" s="40" t="s">
        <v>89</v>
      </c>
      <c r="R4" s="40" t="s">
        <v>90</v>
      </c>
      <c r="S4" s="40" t="s">
        <v>89</v>
      </c>
      <c r="T4" s="40" t="s">
        <v>90</v>
      </c>
      <c r="U4" s="40" t="s">
        <v>89</v>
      </c>
      <c r="V4" s="40" t="s">
        <v>90</v>
      </c>
      <c r="W4" s="40" t="s">
        <v>89</v>
      </c>
      <c r="X4" s="40" t="s">
        <v>90</v>
      </c>
      <c r="Y4" s="40" t="s">
        <v>89</v>
      </c>
      <c r="Z4" s="40" t="s">
        <v>90</v>
      </c>
      <c r="AA4" s="11" t="s">
        <v>89</v>
      </c>
      <c r="AB4" s="11" t="s">
        <v>90</v>
      </c>
      <c r="AC4" s="11" t="s">
        <v>89</v>
      </c>
      <c r="AD4" s="11" t="s">
        <v>90</v>
      </c>
      <c r="AE4" s="11" t="s">
        <v>89</v>
      </c>
      <c r="AF4" s="11" t="s">
        <v>90</v>
      </c>
      <c r="AG4" s="11" t="s">
        <v>89</v>
      </c>
      <c r="AH4" s="11" t="s">
        <v>90</v>
      </c>
      <c r="AI4" s="41"/>
    </row>
    <row r="5" s="35" customFormat="1" ht="110" customHeight="1" spans="1:264">
      <c r="A5" s="42" t="s">
        <v>155</v>
      </c>
      <c r="B5" s="43" t="s">
        <v>156</v>
      </c>
      <c r="C5" s="43" t="s">
        <v>98</v>
      </c>
      <c r="D5" s="43">
        <v>2064.34948874436</v>
      </c>
      <c r="E5" s="43">
        <f t="shared" ref="E5:E8" si="0">F5/D5</f>
        <v>204.891073276475</v>
      </c>
      <c r="F5" s="43">
        <v>422966.782366574</v>
      </c>
      <c r="G5" s="43">
        <f t="shared" ref="G5:G8" si="1">H5/$D5</f>
        <v>205.637657001419</v>
      </c>
      <c r="H5" s="43">
        <v>424507.992097468</v>
      </c>
      <c r="I5" s="43">
        <f t="shared" ref="I5:I8" si="2">J5/$D5</f>
        <v>213.955349424685</v>
      </c>
      <c r="J5" s="43">
        <v>441678.61619897</v>
      </c>
      <c r="K5" s="43">
        <f t="shared" ref="K5:K8" si="3">L5/$D5</f>
        <v>217.424498902371</v>
      </c>
      <c r="L5" s="43">
        <v>448840.153149609</v>
      </c>
      <c r="M5" s="43">
        <f t="shared" ref="M5:M8" si="4">N5/$D5</f>
        <v>220.863441143473</v>
      </c>
      <c r="N5" s="43">
        <v>455939.331806849</v>
      </c>
      <c r="O5" s="43">
        <f t="shared" ref="O5:O8" si="5">P5/$D5</f>
        <v>227.215634937965</v>
      </c>
      <c r="P5" s="43">
        <v>469052.479818914</v>
      </c>
      <c r="Q5" s="43">
        <f t="shared" ref="Q5:Q8" si="6">R5/$D5</f>
        <v>226.44729720592</v>
      </c>
      <c r="R5" s="43">
        <v>467466.362214584</v>
      </c>
      <c r="S5" s="43">
        <f t="shared" ref="S5:S8" si="7">T5/$D5</f>
        <v>228.191142444189</v>
      </c>
      <c r="T5" s="43">
        <v>471066.268240653</v>
      </c>
      <c r="U5" s="43">
        <f t="shared" ref="U5:U8" si="8">V5/$D5</f>
        <v>231.005844189162</v>
      </c>
      <c r="V5" s="43">
        <v>476876.796348856</v>
      </c>
      <c r="W5" s="43">
        <f t="shared" ref="W5:W8" si="9">X5/$D5</f>
        <v>245.298976927295</v>
      </c>
      <c r="X5" s="43">
        <v>506382.817609375</v>
      </c>
      <c r="Y5" s="43">
        <f t="shared" ref="Y5:Y8" si="10">Z5/$D5</f>
        <v>242.834107472194</v>
      </c>
      <c r="Z5" s="43">
        <v>501294.465609916</v>
      </c>
      <c r="AA5" s="30">
        <v>254.975812845803</v>
      </c>
      <c r="AB5" s="30">
        <v>526359.188890412</v>
      </c>
      <c r="AC5" s="30">
        <v>267.117518219413</v>
      </c>
      <c r="AD5" s="30">
        <v>551423.912170908</v>
      </c>
      <c r="AE5" s="30">
        <v>259.832494995247</v>
      </c>
      <c r="AF5" s="30">
        <v>536385.07820261</v>
      </c>
      <c r="AG5" s="30">
        <v>298.685952190798</v>
      </c>
      <c r="AH5" s="30">
        <v>616592.192700197</v>
      </c>
      <c r="AI5" s="43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8"/>
    </row>
    <row r="6" s="35" customFormat="1" ht="110" customHeight="1" spans="1:264">
      <c r="A6" s="44">
        <v>6727.53310913488</v>
      </c>
      <c r="B6" s="43" t="s">
        <v>157</v>
      </c>
      <c r="C6" s="43" t="s">
        <v>98</v>
      </c>
      <c r="D6" s="43">
        <v>3551.96929994221</v>
      </c>
      <c r="E6" s="43">
        <f t="shared" si="0"/>
        <v>196.986953857767</v>
      </c>
      <c r="F6" s="43">
        <v>699691.612591921</v>
      </c>
      <c r="G6" s="43">
        <f t="shared" si="1"/>
        <v>195.897675503662</v>
      </c>
      <c r="H6" s="43">
        <v>695822.52931905</v>
      </c>
      <c r="I6" s="43">
        <f t="shared" si="2"/>
        <v>206.288522077074</v>
      </c>
      <c r="J6" s="43">
        <v>732730.497348218</v>
      </c>
      <c r="K6" s="43">
        <f t="shared" si="3"/>
        <v>217.647899644173</v>
      </c>
      <c r="L6" s="43">
        <v>773078.657733005</v>
      </c>
      <c r="M6" s="43">
        <f t="shared" si="4"/>
        <v>216.912161403168</v>
      </c>
      <c r="N6" s="43">
        <v>770465.338088161</v>
      </c>
      <c r="O6" s="43">
        <f t="shared" si="5"/>
        <v>225.183851574395</v>
      </c>
      <c r="P6" s="43">
        <v>799846.127634996</v>
      </c>
      <c r="Q6" s="43">
        <f t="shared" si="6"/>
        <v>225.847562484263</v>
      </c>
      <c r="R6" s="43">
        <v>802203.608410882</v>
      </c>
      <c r="S6" s="43">
        <f t="shared" si="7"/>
        <v>227.623676214895</v>
      </c>
      <c r="T6" s="43">
        <v>808512.309855292</v>
      </c>
      <c r="U6" s="43">
        <f t="shared" si="8"/>
        <v>234.915760620155</v>
      </c>
      <c r="V6" s="43">
        <v>834413.569795364</v>
      </c>
      <c r="W6" s="43">
        <f t="shared" si="9"/>
        <v>233.324738083308</v>
      </c>
      <c r="X6" s="43">
        <v>828762.306588968</v>
      </c>
      <c r="Y6" s="43">
        <f t="shared" si="10"/>
        <v>241.141771171557</v>
      </c>
      <c r="Z6" s="43">
        <v>856528.168135061</v>
      </c>
      <c r="AA6" s="30">
        <v>253.198859730135</v>
      </c>
      <c r="AB6" s="30">
        <v>899354.576541814</v>
      </c>
      <c r="AC6" s="30">
        <v>265.255948288713</v>
      </c>
      <c r="AD6" s="30">
        <v>942180.984948567</v>
      </c>
      <c r="AE6" s="30">
        <v>258.021695153566</v>
      </c>
      <c r="AF6" s="30">
        <v>916485.139904515</v>
      </c>
      <c r="AG6" s="30">
        <v>296.604378541015</v>
      </c>
      <c r="AH6" s="30">
        <v>1053529.64680613</v>
      </c>
      <c r="AI6" s="43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8"/>
    </row>
    <row r="7" s="36" customFormat="1" ht="110" customHeight="1" spans="1:264">
      <c r="A7" s="45"/>
      <c r="B7" s="43" t="s">
        <v>158</v>
      </c>
      <c r="C7" s="43" t="s">
        <v>159</v>
      </c>
      <c r="D7" s="43">
        <v>1</v>
      </c>
      <c r="E7" s="43">
        <f t="shared" si="0"/>
        <v>537388.60853047</v>
      </c>
      <c r="F7" s="43">
        <v>537388.60853047</v>
      </c>
      <c r="G7" s="43">
        <f t="shared" si="1"/>
        <v>578488.685739559</v>
      </c>
      <c r="H7" s="43">
        <v>578488.685739559</v>
      </c>
      <c r="I7" s="43">
        <f t="shared" si="2"/>
        <v>572194.29446167</v>
      </c>
      <c r="J7" s="43">
        <v>572194.29446167</v>
      </c>
      <c r="K7" s="43">
        <f t="shared" si="3"/>
        <v>579661.550355925</v>
      </c>
      <c r="L7" s="43">
        <v>579661.550355925</v>
      </c>
      <c r="M7" s="43">
        <f t="shared" si="4"/>
        <v>583904.390839254</v>
      </c>
      <c r="N7" s="43">
        <v>583904.390839254</v>
      </c>
      <c r="O7" s="43">
        <f t="shared" si="5"/>
        <v>589893.625275403</v>
      </c>
      <c r="P7" s="43">
        <v>589893.625275403</v>
      </c>
      <c r="Q7" s="43">
        <f t="shared" si="6"/>
        <v>638668.928995393</v>
      </c>
      <c r="R7" s="43">
        <v>638668.928995393</v>
      </c>
      <c r="S7" s="43">
        <f t="shared" si="7"/>
        <v>628715.271220132</v>
      </c>
      <c r="T7" s="43">
        <v>628715.271220132</v>
      </c>
      <c r="U7" s="43">
        <f t="shared" si="8"/>
        <v>629084.81999372</v>
      </c>
      <c r="V7" s="43">
        <v>629084.81999372</v>
      </c>
      <c r="W7" s="43">
        <f t="shared" si="9"/>
        <v>707790.674870775</v>
      </c>
      <c r="X7" s="43">
        <v>707790.674870775</v>
      </c>
      <c r="Y7" s="43">
        <f t="shared" si="10"/>
        <v>709777.11414082</v>
      </c>
      <c r="Z7" s="43">
        <v>709777.11414082</v>
      </c>
      <c r="AA7" s="30">
        <v>745265.969847861</v>
      </c>
      <c r="AB7" s="30">
        <v>745265.969847861</v>
      </c>
      <c r="AC7" s="30">
        <v>780754.825554902</v>
      </c>
      <c r="AD7" s="30">
        <v>780754.825554902</v>
      </c>
      <c r="AE7" s="30">
        <v>759461.512130677</v>
      </c>
      <c r="AF7" s="30">
        <v>759461.512130677</v>
      </c>
      <c r="AG7" s="30">
        <v>873025.850393209</v>
      </c>
      <c r="AH7" s="30">
        <v>873025.850393209</v>
      </c>
      <c r="AI7" s="43" t="s">
        <v>160</v>
      </c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8"/>
    </row>
    <row r="8" s="36" customFormat="1" ht="110" customHeight="1" spans="1:264">
      <c r="A8" s="46"/>
      <c r="B8" s="43" t="s">
        <v>161</v>
      </c>
      <c r="C8" s="43" t="s">
        <v>159</v>
      </c>
      <c r="D8" s="43">
        <v>1</v>
      </c>
      <c r="E8" s="43">
        <f t="shared" si="0"/>
        <v>638747.295744603</v>
      </c>
      <c r="F8" s="43">
        <v>638747.295744603</v>
      </c>
      <c r="G8" s="43">
        <f t="shared" si="1"/>
        <v>637102.078535046</v>
      </c>
      <c r="H8" s="43">
        <v>637102.078535046</v>
      </c>
      <c r="I8" s="43">
        <f t="shared" si="2"/>
        <v>664366.578218105</v>
      </c>
      <c r="J8" s="43">
        <v>664366.578218105</v>
      </c>
      <c r="K8" s="43">
        <f t="shared" si="3"/>
        <v>696477.652357922</v>
      </c>
      <c r="L8" s="43">
        <v>696477.652357922</v>
      </c>
      <c r="M8" s="43">
        <f t="shared" si="4"/>
        <v>708361.239129546</v>
      </c>
      <c r="N8" s="43">
        <v>708361.239129546</v>
      </c>
      <c r="O8" s="43">
        <f t="shared" si="5"/>
        <v>713663.688285682</v>
      </c>
      <c r="P8" s="43">
        <v>713663.688285682</v>
      </c>
      <c r="Q8" s="43">
        <f t="shared" si="6"/>
        <v>703658.443747516</v>
      </c>
      <c r="R8" s="43">
        <v>703658.443747516</v>
      </c>
      <c r="S8" s="43">
        <f t="shared" si="7"/>
        <v>707146.641617545</v>
      </c>
      <c r="T8" s="43">
        <v>707146.641617545</v>
      </c>
      <c r="U8" s="43">
        <f t="shared" si="8"/>
        <v>705054.822400012</v>
      </c>
      <c r="V8" s="43">
        <v>705054.822400012</v>
      </c>
      <c r="W8" s="43">
        <f t="shared" si="9"/>
        <v>752168.119328737</v>
      </c>
      <c r="X8" s="43">
        <v>752168.119328737</v>
      </c>
      <c r="Y8" s="43">
        <f t="shared" si="10"/>
        <v>762249.77567913</v>
      </c>
      <c r="Z8" s="43">
        <v>762249.77567913</v>
      </c>
      <c r="AA8" s="30">
        <v>800362.264463086</v>
      </c>
      <c r="AB8" s="30">
        <v>800362.264463086</v>
      </c>
      <c r="AC8" s="30">
        <v>838474.753247043</v>
      </c>
      <c r="AD8" s="30">
        <v>838474.753247043</v>
      </c>
      <c r="AE8" s="30">
        <v>815607.259976669</v>
      </c>
      <c r="AF8" s="30">
        <v>815607.259976669</v>
      </c>
      <c r="AG8" s="30">
        <v>937567.22408533</v>
      </c>
      <c r="AH8" s="30">
        <v>937567.22408533</v>
      </c>
      <c r="AI8" s="43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8"/>
    </row>
    <row r="9" s="35" customFormat="1" ht="70" customHeight="1" spans="1:264">
      <c r="A9" s="43" t="s">
        <v>162</v>
      </c>
      <c r="B9" s="43"/>
      <c r="C9" s="43"/>
      <c r="D9" s="43"/>
      <c r="E9" s="43">
        <f t="shared" ref="E9:I9" si="11">SUM(F5:F8)</f>
        <v>2298794.29923357</v>
      </c>
      <c r="F9" s="43"/>
      <c r="G9" s="43">
        <f t="shared" si="11"/>
        <v>2335921.28569112</v>
      </c>
      <c r="H9" s="43"/>
      <c r="I9" s="43">
        <f t="shared" si="11"/>
        <v>2410969.98622696</v>
      </c>
      <c r="J9" s="43"/>
      <c r="K9" s="43">
        <f t="shared" ref="K9:O9" si="12">SUM(L5:L8)</f>
        <v>2498058.01359646</v>
      </c>
      <c r="L9" s="43"/>
      <c r="M9" s="43">
        <f t="shared" si="12"/>
        <v>2518670.29986381</v>
      </c>
      <c r="N9" s="43"/>
      <c r="O9" s="43">
        <f t="shared" si="12"/>
        <v>2572455.92101499</v>
      </c>
      <c r="P9" s="43"/>
      <c r="Q9" s="43">
        <f t="shared" ref="Q9:U9" si="13">SUM(R5:R8)</f>
        <v>2611997.34336837</v>
      </c>
      <c r="R9" s="43"/>
      <c r="S9" s="43">
        <f t="shared" si="13"/>
        <v>2615440.49093362</v>
      </c>
      <c r="T9" s="43"/>
      <c r="U9" s="43">
        <f t="shared" si="13"/>
        <v>2645430.00853795</v>
      </c>
      <c r="V9" s="43"/>
      <c r="W9" s="43">
        <f>SUM(X5:X8)</f>
        <v>2795103.91839786</v>
      </c>
      <c r="X9" s="43"/>
      <c r="Y9" s="43">
        <f>SUM(Z5:Z8)</f>
        <v>2829849.52356493</v>
      </c>
      <c r="Z9" s="43"/>
      <c r="AA9" s="30">
        <v>2971341.99974317</v>
      </c>
      <c r="AB9" s="30"/>
      <c r="AC9" s="30">
        <v>3112834.47592142</v>
      </c>
      <c r="AD9" s="30"/>
      <c r="AE9" s="30">
        <v>3027938.99021447</v>
      </c>
      <c r="AF9" s="30"/>
      <c r="AG9" s="30">
        <v>3480714.91398487</v>
      </c>
      <c r="AH9" s="30"/>
      <c r="AI9" s="43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8"/>
    </row>
    <row r="10" s="3" customFormat="1" ht="70" customHeight="1" spans="1:35">
      <c r="A10" s="47" t="s">
        <v>163</v>
      </c>
      <c r="B10" s="48"/>
      <c r="C10" s="49"/>
      <c r="D10" s="50"/>
      <c r="E10" s="43">
        <f>E9/$A$6</f>
        <v>341.699440484683</v>
      </c>
      <c r="F10" s="43"/>
      <c r="G10" s="43">
        <f>G9/$A$6</f>
        <v>347.21810324788</v>
      </c>
      <c r="H10" s="43"/>
      <c r="I10" s="43">
        <f>I9/$A$6</f>
        <v>358.373559388844</v>
      </c>
      <c r="J10" s="43"/>
      <c r="K10" s="43">
        <f>K9/$A$6</f>
        <v>371.318575928599</v>
      </c>
      <c r="L10" s="43"/>
      <c r="M10" s="43">
        <f>M9/$A$6</f>
        <v>374.382445839452</v>
      </c>
      <c r="N10" s="43"/>
      <c r="O10" s="43">
        <f>O9/$A$6</f>
        <v>382.377296296324</v>
      </c>
      <c r="P10" s="43"/>
      <c r="Q10" s="43">
        <f>Q9/$A$6</f>
        <v>388.254847801747</v>
      </c>
      <c r="R10" s="43"/>
      <c r="S10" s="43">
        <f>S9/$A$6</f>
        <v>388.766647225011</v>
      </c>
      <c r="T10" s="43"/>
      <c r="U10" s="43">
        <f>U9/$A$6</f>
        <v>393.224375952293</v>
      </c>
      <c r="V10" s="43"/>
      <c r="W10" s="43">
        <f>W9/$A$6</f>
        <v>415.472339274342</v>
      </c>
      <c r="X10" s="43"/>
      <c r="Y10" s="43">
        <f>Y9/$A$6</f>
        <v>420.637026627555</v>
      </c>
      <c r="Z10" s="43"/>
      <c r="AA10" s="30">
        <v>441.668877958933</v>
      </c>
      <c r="AB10" s="30"/>
      <c r="AC10" s="30">
        <v>462.700729290311</v>
      </c>
      <c r="AD10" s="30"/>
      <c r="AE10" s="30">
        <v>450.081618491484</v>
      </c>
      <c r="AF10" s="30"/>
      <c r="AG10" s="30">
        <v>517.383542751894</v>
      </c>
      <c r="AH10" s="30"/>
      <c r="AI10" s="48"/>
    </row>
    <row r="11" s="4" customFormat="1" ht="89" customHeight="1" spans="1:35">
      <c r="A11" s="51" t="s">
        <v>164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/>
    </row>
  </sheetData>
  <mergeCells count="53">
    <mergeCell ref="A1:AI1"/>
    <mergeCell ref="A2:AI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9:B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10:B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11:AI11"/>
    <mergeCell ref="A6:A8"/>
    <mergeCell ref="A3:B4"/>
  </mergeCells>
  <printOptions horizontalCentered="1"/>
  <pageMargins left="0.25" right="0.25" top="0.75" bottom="0.75" header="0.298611111111111" footer="0.298611111111111"/>
  <pageSetup paperSize="8" scale="35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JD12"/>
  <sheetViews>
    <sheetView view="pageBreakPreview" zoomScale="60" zoomScaleNormal="100" workbookViewId="0">
      <selection activeCell="A12" sqref="A12:AI12"/>
    </sheetView>
  </sheetViews>
  <sheetFormatPr defaultColWidth="9.62962962962963" defaultRowHeight="15.6"/>
  <cols>
    <col min="1" max="1" width="17.8888888888889" style="1" customWidth="1"/>
    <col min="2" max="2" width="16.5092592592593" style="5" customWidth="1"/>
    <col min="3" max="3" width="11.2592592592593" style="6" customWidth="1"/>
    <col min="4" max="4" width="18.7777777777778" style="6" customWidth="1"/>
    <col min="5" max="5" width="16.7777777777778" style="1" customWidth="1"/>
    <col min="6" max="6" width="23.5555555555556" style="1" customWidth="1"/>
    <col min="7" max="7" width="16.7777777777778" style="1" customWidth="1"/>
    <col min="8" max="8" width="22.7777777777778" style="1" customWidth="1"/>
    <col min="9" max="9" width="16.7777777777778" style="1" customWidth="1"/>
    <col min="10" max="10" width="22.7777777777778" style="1" customWidth="1"/>
    <col min="11" max="11" width="16.7777777777778" style="1" customWidth="1"/>
    <col min="12" max="12" width="22.7777777777778" style="1" customWidth="1"/>
    <col min="13" max="13" width="16.7777777777778" style="1" customWidth="1"/>
    <col min="14" max="14" width="22.7777777777778" style="1" customWidth="1"/>
    <col min="15" max="15" width="16.7777777777778" style="1" customWidth="1"/>
    <col min="16" max="16" width="22.7777777777778" style="1" customWidth="1"/>
    <col min="17" max="17" width="16.7777777777778" style="1" customWidth="1"/>
    <col min="18" max="18" width="22.7777777777778" style="1" customWidth="1"/>
    <col min="19" max="19" width="16.7777777777778" style="1" customWidth="1"/>
    <col min="20" max="20" width="22.7777777777778" style="1" customWidth="1"/>
    <col min="21" max="21" width="16.7777777777778" style="1" customWidth="1"/>
    <col min="22" max="22" width="22.7777777777778" style="1" customWidth="1"/>
    <col min="23" max="23" width="16.7777777777778" style="1" customWidth="1"/>
    <col min="24" max="24" width="22.7777777777778" style="1" customWidth="1"/>
    <col min="25" max="25" width="16.7777777777778" style="1" customWidth="1"/>
    <col min="26" max="34" width="22.7777777777778" style="1" customWidth="1"/>
    <col min="35" max="35" width="14.9444444444444" style="7" customWidth="1"/>
    <col min="36" max="36" width="14.0185185185185" style="1" customWidth="1"/>
    <col min="37" max="37" width="9.62962962962963" style="1" customWidth="1"/>
    <col min="38" max="38" width="12.7777777777778" style="1" customWidth="1"/>
    <col min="39" max="39" width="9.62962962962963" style="1" customWidth="1"/>
    <col min="40" max="40" width="12.5740740740741" style="1" customWidth="1"/>
    <col min="41" max="41" width="9.62962962962963" style="1" customWidth="1"/>
    <col min="42" max="42" width="14.0185185185185" style="1" customWidth="1"/>
    <col min="43" max="43" width="9.62962962962963" style="1" customWidth="1"/>
    <col min="44" max="44" width="14.0185185185185" style="1" customWidth="1"/>
    <col min="45" max="45" width="9.62962962962963" style="1" customWidth="1"/>
    <col min="46" max="46" width="14.0185185185185" style="1" customWidth="1"/>
    <col min="47" max="47" width="9.62962962962963" style="1" customWidth="1"/>
    <col min="48" max="48" width="14.0185185185185" style="1" customWidth="1"/>
    <col min="49" max="56" width="9.62962962962963" style="1" customWidth="1"/>
    <col min="57" max="263" width="9.62962962962963" style="1"/>
    <col min="264" max="16384" width="9.62962962962963" style="8"/>
  </cols>
  <sheetData>
    <row r="1" s="1" customFormat="1" ht="33" customHeight="1" spans="1:264">
      <c r="A1" s="9" t="s">
        <v>165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JD1" s="8"/>
    </row>
    <row r="2" s="2" customFormat="1" ht="25" customHeight="1" spans="1:35">
      <c r="A2" s="10" t="s">
        <v>141</v>
      </c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="2" customFormat="1" ht="58" customHeight="1" spans="1:35">
      <c r="A3" s="9" t="s">
        <v>142</v>
      </c>
      <c r="B3" s="9"/>
      <c r="C3" s="12" t="s">
        <v>71</v>
      </c>
      <c r="D3" s="12"/>
      <c r="E3" s="13" t="s">
        <v>143</v>
      </c>
      <c r="F3" s="14"/>
      <c r="G3" s="13" t="s">
        <v>144</v>
      </c>
      <c r="H3" s="14"/>
      <c r="I3" s="13" t="s">
        <v>145</v>
      </c>
      <c r="J3" s="14"/>
      <c r="K3" s="13" t="s">
        <v>146</v>
      </c>
      <c r="L3" s="14"/>
      <c r="M3" s="13" t="s">
        <v>147</v>
      </c>
      <c r="N3" s="14"/>
      <c r="O3" s="13" t="s">
        <v>148</v>
      </c>
      <c r="P3" s="14"/>
      <c r="Q3" s="13" t="s">
        <v>149</v>
      </c>
      <c r="R3" s="14"/>
      <c r="S3" s="13" t="s">
        <v>150</v>
      </c>
      <c r="T3" s="14"/>
      <c r="U3" s="26" t="s">
        <v>151</v>
      </c>
      <c r="V3" s="27"/>
      <c r="W3" s="26" t="s">
        <v>152</v>
      </c>
      <c r="X3" s="27"/>
      <c r="Y3" s="13" t="s">
        <v>153</v>
      </c>
      <c r="Z3" s="14"/>
      <c r="AA3" s="28" t="s">
        <v>83</v>
      </c>
      <c r="AB3" s="29"/>
      <c r="AC3" s="28" t="s">
        <v>84</v>
      </c>
      <c r="AD3" s="29"/>
      <c r="AE3" s="28" t="s">
        <v>85</v>
      </c>
      <c r="AF3" s="29"/>
      <c r="AG3" s="28" t="s">
        <v>86</v>
      </c>
      <c r="AH3" s="29"/>
      <c r="AI3" s="12" t="s">
        <v>154</v>
      </c>
    </row>
    <row r="4" s="2" customFormat="1" ht="36" customHeight="1" spans="1:35">
      <c r="A4" s="9"/>
      <c r="B4" s="9"/>
      <c r="C4" s="12" t="s">
        <v>87</v>
      </c>
      <c r="D4" s="12" t="s">
        <v>88</v>
      </c>
      <c r="E4" s="9" t="s">
        <v>89</v>
      </c>
      <c r="F4" s="9" t="s">
        <v>90</v>
      </c>
      <c r="G4" s="9" t="s">
        <v>89</v>
      </c>
      <c r="H4" s="9" t="s">
        <v>90</v>
      </c>
      <c r="I4" s="9" t="s">
        <v>89</v>
      </c>
      <c r="J4" s="9" t="s">
        <v>90</v>
      </c>
      <c r="K4" s="9" t="s">
        <v>89</v>
      </c>
      <c r="L4" s="9" t="s">
        <v>90</v>
      </c>
      <c r="M4" s="9" t="s">
        <v>89</v>
      </c>
      <c r="N4" s="9" t="s">
        <v>90</v>
      </c>
      <c r="O4" s="9" t="s">
        <v>89</v>
      </c>
      <c r="P4" s="9" t="s">
        <v>90</v>
      </c>
      <c r="Q4" s="9" t="s">
        <v>89</v>
      </c>
      <c r="R4" s="9" t="s">
        <v>90</v>
      </c>
      <c r="S4" s="9" t="s">
        <v>89</v>
      </c>
      <c r="T4" s="9" t="s">
        <v>90</v>
      </c>
      <c r="U4" s="9" t="s">
        <v>89</v>
      </c>
      <c r="V4" s="9" t="s">
        <v>90</v>
      </c>
      <c r="W4" s="9" t="s">
        <v>89</v>
      </c>
      <c r="X4" s="9" t="s">
        <v>90</v>
      </c>
      <c r="Y4" s="9" t="s">
        <v>89</v>
      </c>
      <c r="Z4" s="9" t="s">
        <v>90</v>
      </c>
      <c r="AA4" s="11" t="s">
        <v>89</v>
      </c>
      <c r="AB4" s="11" t="s">
        <v>90</v>
      </c>
      <c r="AC4" s="11" t="s">
        <v>89</v>
      </c>
      <c r="AD4" s="11" t="s">
        <v>90</v>
      </c>
      <c r="AE4" s="11" t="s">
        <v>89</v>
      </c>
      <c r="AF4" s="11" t="s">
        <v>90</v>
      </c>
      <c r="AG4" s="11" t="s">
        <v>89</v>
      </c>
      <c r="AH4" s="11" t="s">
        <v>90</v>
      </c>
      <c r="AI4" s="12"/>
    </row>
    <row r="5" s="1" customFormat="1" ht="60" customHeight="1" spans="1:264">
      <c r="A5" s="15" t="s">
        <v>58</v>
      </c>
      <c r="B5" s="15" t="s">
        <v>166</v>
      </c>
      <c r="C5" s="15" t="s">
        <v>167</v>
      </c>
      <c r="D5" s="16">
        <v>1211</v>
      </c>
      <c r="E5" s="16">
        <f t="shared" ref="E5:E9" si="0">F5/D5</f>
        <v>1465.79637489678</v>
      </c>
      <c r="F5" s="17">
        <v>1775079.41</v>
      </c>
      <c r="G5" s="16">
        <f t="shared" ref="G5:G9" si="1">H5/D5</f>
        <v>1624.13220478943</v>
      </c>
      <c r="H5" s="17">
        <v>1966824.1</v>
      </c>
      <c r="I5" s="16">
        <f t="shared" ref="I5:I9" si="2">J5/D5</f>
        <v>1643.54309661437</v>
      </c>
      <c r="J5" s="17">
        <v>1990330.69</v>
      </c>
      <c r="K5" s="16">
        <f t="shared" ref="K5:K9" si="3">L5/D5</f>
        <v>1640.95276630884</v>
      </c>
      <c r="L5" s="17">
        <v>1987193.8</v>
      </c>
      <c r="M5" s="16">
        <f t="shared" ref="M5:M9" si="4">N5/D5</f>
        <v>1514.18695293146</v>
      </c>
      <c r="N5" s="17">
        <v>1833680.4</v>
      </c>
      <c r="O5" s="16">
        <f t="shared" ref="O5:O9" si="5">P5/D5</f>
        <v>1513.61667217176</v>
      </c>
      <c r="P5" s="17">
        <v>1832989.79</v>
      </c>
      <c r="Q5" s="16">
        <f t="shared" ref="Q5:Q9" si="6">R5/D5</f>
        <v>1521.68727497936</v>
      </c>
      <c r="R5" s="17">
        <v>1842763.29</v>
      </c>
      <c r="S5" s="16">
        <f t="shared" ref="S5:S9" si="7">T5/D5</f>
        <v>1521.68727497936</v>
      </c>
      <c r="T5" s="17">
        <v>1842763.29</v>
      </c>
      <c r="U5" s="16">
        <f t="shared" ref="U5:U9" si="8">V5/D5</f>
        <v>1406.41036333609</v>
      </c>
      <c r="V5" s="17">
        <v>1703162.95</v>
      </c>
      <c r="W5" s="16">
        <f t="shared" ref="W5:W9" si="9">X5/D5</f>
        <v>1424.81094137077</v>
      </c>
      <c r="X5" s="17">
        <v>1725446.05</v>
      </c>
      <c r="Y5" s="16">
        <f t="shared" ref="Y5:Y9" si="10">Z5/D5</f>
        <v>1368.38583815029</v>
      </c>
      <c r="Z5" s="17">
        <v>1657115.25</v>
      </c>
      <c r="AA5" s="30">
        <v>1409.4374132948</v>
      </c>
      <c r="AB5" s="31">
        <v>1706828.7075</v>
      </c>
      <c r="AC5" s="30">
        <v>1450.48898843931</v>
      </c>
      <c r="AD5" s="31">
        <v>1756542.165</v>
      </c>
      <c r="AE5" s="30">
        <v>1423.1212716763</v>
      </c>
      <c r="AF5" s="31">
        <v>1723399.86</v>
      </c>
      <c r="AG5" s="30">
        <v>1518.90828034682</v>
      </c>
      <c r="AH5" s="31">
        <v>1839397.9275</v>
      </c>
      <c r="AI5" s="15"/>
      <c r="JD5" s="8"/>
    </row>
    <row r="6" s="1" customFormat="1" ht="60" customHeight="1" spans="1:264">
      <c r="A6" s="18">
        <f>D9</f>
        <v>18949.8</v>
      </c>
      <c r="B6" s="15" t="s">
        <v>168</v>
      </c>
      <c r="C6" s="15" t="s">
        <v>167</v>
      </c>
      <c r="D6" s="16">
        <v>1928</v>
      </c>
      <c r="E6" s="16">
        <f t="shared" si="0"/>
        <v>161.788667012448</v>
      </c>
      <c r="F6" s="17">
        <v>311928.55</v>
      </c>
      <c r="G6" s="16">
        <f t="shared" si="1"/>
        <v>177.408869294606</v>
      </c>
      <c r="H6" s="17">
        <v>342044.3</v>
      </c>
      <c r="I6" s="16">
        <f t="shared" si="2"/>
        <v>284.832048755187</v>
      </c>
      <c r="J6" s="17">
        <v>549156.19</v>
      </c>
      <c r="K6" s="16">
        <f t="shared" si="3"/>
        <v>291.679865145228</v>
      </c>
      <c r="L6" s="17">
        <v>562358.78</v>
      </c>
      <c r="M6" s="16">
        <f t="shared" si="4"/>
        <v>257.680736514523</v>
      </c>
      <c r="N6" s="17">
        <v>496808.46</v>
      </c>
      <c r="O6" s="16">
        <f t="shared" si="5"/>
        <v>174.799450207469</v>
      </c>
      <c r="P6" s="17">
        <v>337013.34</v>
      </c>
      <c r="Q6" s="16">
        <f t="shared" si="6"/>
        <v>178.732557053942</v>
      </c>
      <c r="R6" s="17">
        <v>344596.37</v>
      </c>
      <c r="S6" s="16">
        <f t="shared" si="7"/>
        <v>178.780290456432</v>
      </c>
      <c r="T6" s="17">
        <v>344688.4</v>
      </c>
      <c r="U6" s="16">
        <f t="shared" si="8"/>
        <v>173.675311203319</v>
      </c>
      <c r="V6" s="17">
        <v>334846</v>
      </c>
      <c r="W6" s="16">
        <f t="shared" si="9"/>
        <v>191.887920124481</v>
      </c>
      <c r="X6" s="17">
        <v>369959.91</v>
      </c>
      <c r="Y6" s="16">
        <f t="shared" si="10"/>
        <v>168.21864626556</v>
      </c>
      <c r="Z6" s="17">
        <v>324325.55</v>
      </c>
      <c r="AA6" s="30">
        <v>173.265205653527</v>
      </c>
      <c r="AB6" s="31">
        <v>334055.3165</v>
      </c>
      <c r="AC6" s="30">
        <v>178.311765041494</v>
      </c>
      <c r="AD6" s="31">
        <v>343785.083</v>
      </c>
      <c r="AE6" s="30">
        <v>174.947392116183</v>
      </c>
      <c r="AF6" s="31">
        <v>337298.572</v>
      </c>
      <c r="AG6" s="30">
        <v>186.722697354772</v>
      </c>
      <c r="AH6" s="31">
        <v>360001.3605</v>
      </c>
      <c r="AI6" s="15"/>
      <c r="JD6" s="8"/>
    </row>
    <row r="7" s="1" customFormat="1" ht="60" customHeight="1" spans="1:264">
      <c r="A7" s="19"/>
      <c r="B7" s="15" t="s">
        <v>169</v>
      </c>
      <c r="C7" s="15" t="s">
        <v>98</v>
      </c>
      <c r="D7" s="16">
        <f>1526.8+60</f>
        <v>1586.8</v>
      </c>
      <c r="E7" s="16">
        <f t="shared" si="0"/>
        <v>755.66406604487</v>
      </c>
      <c r="F7" s="17">
        <v>1199087.74</v>
      </c>
      <c r="G7" s="16">
        <f t="shared" si="1"/>
        <v>787.333179984875</v>
      </c>
      <c r="H7" s="17">
        <v>1249340.29</v>
      </c>
      <c r="I7" s="16">
        <f t="shared" si="2"/>
        <v>786.842746407865</v>
      </c>
      <c r="J7" s="17">
        <v>1248562.07</v>
      </c>
      <c r="K7" s="16">
        <f t="shared" si="3"/>
        <v>801.869082430048</v>
      </c>
      <c r="L7" s="17">
        <v>1272405.86</v>
      </c>
      <c r="M7" s="16">
        <f t="shared" si="4"/>
        <v>736.209452987144</v>
      </c>
      <c r="N7" s="17">
        <v>1168217.16</v>
      </c>
      <c r="O7" s="16">
        <f t="shared" si="5"/>
        <v>770.884112679607</v>
      </c>
      <c r="P7" s="17">
        <v>1223238.91</v>
      </c>
      <c r="Q7" s="16">
        <f t="shared" si="6"/>
        <v>794.033098058987</v>
      </c>
      <c r="R7" s="17">
        <v>1259971.72</v>
      </c>
      <c r="S7" s="16">
        <f t="shared" si="7"/>
        <v>788.932518275775</v>
      </c>
      <c r="T7" s="17">
        <v>1251878.12</v>
      </c>
      <c r="U7" s="16">
        <f t="shared" si="8"/>
        <v>781.077615326443</v>
      </c>
      <c r="V7" s="17">
        <v>1239413.96</v>
      </c>
      <c r="W7" s="16">
        <f t="shared" si="9"/>
        <v>843.465616334762</v>
      </c>
      <c r="X7" s="17">
        <v>1338411.24</v>
      </c>
      <c r="Y7" s="16">
        <f t="shared" si="10"/>
        <v>779.710045374338</v>
      </c>
      <c r="Z7" s="17">
        <v>1237243.9</v>
      </c>
      <c r="AA7" s="30">
        <v>803.101346735568</v>
      </c>
      <c r="AB7" s="31">
        <v>1274361.217</v>
      </c>
      <c r="AC7" s="30">
        <v>826.492648096799</v>
      </c>
      <c r="AD7" s="31">
        <v>1311478.534</v>
      </c>
      <c r="AE7" s="30">
        <v>810.898447189312</v>
      </c>
      <c r="AF7" s="31">
        <v>1286733.656</v>
      </c>
      <c r="AG7" s="30">
        <v>865.478150365516</v>
      </c>
      <c r="AH7" s="31">
        <v>1373340.729</v>
      </c>
      <c r="AI7" s="32"/>
      <c r="JD7" s="8"/>
    </row>
    <row r="8" s="1" customFormat="1" ht="60" customHeight="1" spans="1:264">
      <c r="A8" s="19"/>
      <c r="B8" s="15" t="s">
        <v>170</v>
      </c>
      <c r="C8" s="15" t="s">
        <v>98</v>
      </c>
      <c r="D8" s="16">
        <v>17363</v>
      </c>
      <c r="E8" s="16">
        <f t="shared" si="0"/>
        <v>9.69292173011576</v>
      </c>
      <c r="F8" s="17">
        <v>168298.2</v>
      </c>
      <c r="G8" s="16">
        <f t="shared" si="1"/>
        <v>9.69292173011576</v>
      </c>
      <c r="H8" s="17">
        <v>168298.2</v>
      </c>
      <c r="I8" s="16">
        <f t="shared" si="2"/>
        <v>10.0140471116742</v>
      </c>
      <c r="J8" s="17">
        <v>173873.9</v>
      </c>
      <c r="K8" s="16">
        <f t="shared" si="3"/>
        <v>10.2801388008985</v>
      </c>
      <c r="L8" s="17">
        <v>178494.05</v>
      </c>
      <c r="M8" s="16">
        <f t="shared" si="4"/>
        <v>10.5576064044232</v>
      </c>
      <c r="N8" s="17">
        <v>183311.72</v>
      </c>
      <c r="O8" s="16">
        <f t="shared" si="5"/>
        <v>10.757290790762</v>
      </c>
      <c r="P8" s="17">
        <v>186778.84</v>
      </c>
      <c r="Q8" s="16">
        <f t="shared" si="6"/>
        <v>11.203477509647</v>
      </c>
      <c r="R8" s="17">
        <v>194525.98</v>
      </c>
      <c r="S8" s="16">
        <f t="shared" si="7"/>
        <v>11.203477509647</v>
      </c>
      <c r="T8" s="17">
        <v>194525.98</v>
      </c>
      <c r="U8" s="16">
        <f t="shared" si="8"/>
        <v>11.203477509647</v>
      </c>
      <c r="V8" s="17">
        <v>194525.98</v>
      </c>
      <c r="W8" s="16">
        <f t="shared" si="9"/>
        <v>11.926924494615</v>
      </c>
      <c r="X8" s="17">
        <v>207087.19</v>
      </c>
      <c r="Y8" s="16">
        <f t="shared" si="10"/>
        <v>11.203477509647</v>
      </c>
      <c r="Z8" s="17">
        <v>194525.98</v>
      </c>
      <c r="AA8" s="30">
        <v>11.5395818349364</v>
      </c>
      <c r="AB8" s="31">
        <v>200361.7594</v>
      </c>
      <c r="AC8" s="30">
        <v>11.8756861602258</v>
      </c>
      <c r="AD8" s="31">
        <v>206197.5388</v>
      </c>
      <c r="AE8" s="30">
        <v>11.6516166100328</v>
      </c>
      <c r="AF8" s="31">
        <v>202307.0192</v>
      </c>
      <c r="AG8" s="30">
        <v>12.4358600357081</v>
      </c>
      <c r="AH8" s="31">
        <v>215923.8378</v>
      </c>
      <c r="AI8" s="32"/>
      <c r="JD8" s="8"/>
    </row>
    <row r="9" s="1" customFormat="1" ht="60" customHeight="1" spans="1:264">
      <c r="A9" s="20"/>
      <c r="B9" s="15" t="s">
        <v>171</v>
      </c>
      <c r="C9" s="15" t="s">
        <v>98</v>
      </c>
      <c r="D9" s="16">
        <f>D7+D8</f>
        <v>18949.8</v>
      </c>
      <c r="E9" s="16">
        <f t="shared" si="0"/>
        <v>35.9158228582887</v>
      </c>
      <c r="F9" s="17">
        <v>680597.66</v>
      </c>
      <c r="G9" s="16">
        <f t="shared" si="1"/>
        <v>35.9158228582887</v>
      </c>
      <c r="H9" s="17">
        <v>680597.66</v>
      </c>
      <c r="I9" s="16">
        <f t="shared" si="2"/>
        <v>36.8252952537758</v>
      </c>
      <c r="J9" s="17">
        <v>697831.98</v>
      </c>
      <c r="K9" s="16">
        <f t="shared" si="3"/>
        <v>37.5598687057383</v>
      </c>
      <c r="L9" s="17">
        <v>711752</v>
      </c>
      <c r="M9" s="16">
        <f t="shared" si="4"/>
        <v>38.2944421577009</v>
      </c>
      <c r="N9" s="17">
        <v>725672.02</v>
      </c>
      <c r="O9" s="16">
        <f t="shared" si="5"/>
        <v>38.8541177215591</v>
      </c>
      <c r="P9" s="17">
        <v>736277.76</v>
      </c>
      <c r="Q9" s="16">
        <f t="shared" si="6"/>
        <v>40.1133864209649</v>
      </c>
      <c r="R9" s="17">
        <v>760140.65</v>
      </c>
      <c r="S9" s="16">
        <f t="shared" si="7"/>
        <v>40.1133864209649</v>
      </c>
      <c r="T9" s="17">
        <v>760140.65</v>
      </c>
      <c r="U9" s="16">
        <f t="shared" si="8"/>
        <v>40.1133864209649</v>
      </c>
      <c r="V9" s="17">
        <v>760140.65</v>
      </c>
      <c r="W9" s="16">
        <f t="shared" si="9"/>
        <v>43.0185975577579</v>
      </c>
      <c r="X9" s="17">
        <v>815193.82</v>
      </c>
      <c r="Y9" s="16">
        <f t="shared" si="10"/>
        <v>40.1133864209649</v>
      </c>
      <c r="Z9" s="17">
        <v>760140.65</v>
      </c>
      <c r="AA9" s="30">
        <v>41.3167880135938</v>
      </c>
      <c r="AB9" s="31">
        <v>782944.8695</v>
      </c>
      <c r="AC9" s="30">
        <v>42.5201896062228</v>
      </c>
      <c r="AD9" s="31">
        <v>805749.089</v>
      </c>
      <c r="AE9" s="30">
        <v>41.7179218778035</v>
      </c>
      <c r="AF9" s="31">
        <v>790546.276</v>
      </c>
      <c r="AG9" s="30">
        <v>44.525858927271</v>
      </c>
      <c r="AH9" s="31">
        <v>843756.1215</v>
      </c>
      <c r="AI9" s="15"/>
      <c r="JD9" s="8"/>
    </row>
    <row r="10" s="1" customFormat="1" ht="56" customHeight="1" spans="1:264">
      <c r="A10" s="15" t="s">
        <v>136</v>
      </c>
      <c r="B10" s="15"/>
      <c r="C10" s="15"/>
      <c r="D10" s="16"/>
      <c r="E10" s="16">
        <f t="shared" ref="E10:I10" si="11">SUM(F5:F9)</f>
        <v>4134991.56</v>
      </c>
      <c r="F10" s="16"/>
      <c r="G10" s="16">
        <f t="shared" si="11"/>
        <v>4407104.55</v>
      </c>
      <c r="H10" s="16"/>
      <c r="I10" s="16">
        <f t="shared" si="11"/>
        <v>4659754.83</v>
      </c>
      <c r="J10" s="16"/>
      <c r="K10" s="16">
        <f t="shared" ref="K10:O10" si="12">SUM(L5:L9)</f>
        <v>4712204.49</v>
      </c>
      <c r="L10" s="16"/>
      <c r="M10" s="16">
        <f t="shared" si="12"/>
        <v>4407689.76</v>
      </c>
      <c r="N10" s="16"/>
      <c r="O10" s="16">
        <f t="shared" si="12"/>
        <v>4316298.64</v>
      </c>
      <c r="P10" s="16"/>
      <c r="Q10" s="16">
        <f t="shared" ref="Q10:U10" si="13">SUM(R5:R9)</f>
        <v>4401998.01</v>
      </c>
      <c r="R10" s="16"/>
      <c r="S10" s="16">
        <f t="shared" si="13"/>
        <v>4393996.44</v>
      </c>
      <c r="T10" s="16"/>
      <c r="U10" s="16">
        <f t="shared" si="13"/>
        <v>4232089.54</v>
      </c>
      <c r="V10" s="16"/>
      <c r="W10" s="16">
        <f>SUM(X5:X9)</f>
        <v>4456098.21</v>
      </c>
      <c r="X10" s="16"/>
      <c r="Y10" s="16">
        <f>SUM(Z5:Z9)</f>
        <v>4173351.33</v>
      </c>
      <c r="Z10" s="16"/>
      <c r="AA10" s="30">
        <v>4298551.8699</v>
      </c>
      <c r="AB10" s="30"/>
      <c r="AC10" s="30">
        <v>4423752.4098</v>
      </c>
      <c r="AD10" s="30"/>
      <c r="AE10" s="30">
        <v>4340285.3832</v>
      </c>
      <c r="AF10" s="30"/>
      <c r="AG10" s="30">
        <v>4632419.9763</v>
      </c>
      <c r="AH10" s="30"/>
      <c r="AI10" s="15"/>
      <c r="JD10" s="8"/>
    </row>
    <row r="11" s="3" customFormat="1" ht="68" customHeight="1" spans="1:35">
      <c r="A11" s="21" t="s">
        <v>172</v>
      </c>
      <c r="B11" s="21"/>
      <c r="C11" s="22"/>
      <c r="D11" s="23"/>
      <c r="E11" s="16">
        <f>E10/$A$6</f>
        <v>218.207662349998</v>
      </c>
      <c r="F11" s="16"/>
      <c r="G11" s="16">
        <f>G10/$A$6</f>
        <v>232.567338441567</v>
      </c>
      <c r="H11" s="16"/>
      <c r="I11" s="16">
        <f>I10/$A$6</f>
        <v>245.899947756705</v>
      </c>
      <c r="J11" s="16"/>
      <c r="K11" s="16">
        <f>K10/$A$6</f>
        <v>248.667769052972</v>
      </c>
      <c r="L11" s="16"/>
      <c r="M11" s="16">
        <f>M10/$A$6</f>
        <v>232.598220561695</v>
      </c>
      <c r="N11" s="16"/>
      <c r="O11" s="16">
        <f>O10/$A$6</f>
        <v>227.775419265639</v>
      </c>
      <c r="P11" s="16"/>
      <c r="Q11" s="16">
        <f>Q10/$A$6</f>
        <v>232.297861191147</v>
      </c>
      <c r="R11" s="16"/>
      <c r="S11" s="16">
        <f>S10/$A$6</f>
        <v>231.875610296679</v>
      </c>
      <c r="T11" s="16"/>
      <c r="U11" s="16">
        <f>U10/$A$6</f>
        <v>223.331620386495</v>
      </c>
      <c r="V11" s="16"/>
      <c r="W11" s="16">
        <f>W10/$A$6</f>
        <v>235.15278314283</v>
      </c>
      <c r="X11" s="16"/>
      <c r="Y11" s="16">
        <f>Y10/$A$6</f>
        <v>220.231945983599</v>
      </c>
      <c r="Z11" s="16"/>
      <c r="AA11" s="30">
        <v>226.838904363107</v>
      </c>
      <c r="AB11" s="30"/>
      <c r="AC11" s="30">
        <v>233.445862742615</v>
      </c>
      <c r="AD11" s="30"/>
      <c r="AE11" s="30">
        <v>229.041223822943</v>
      </c>
      <c r="AF11" s="30"/>
      <c r="AG11" s="30">
        <v>244.457460041795</v>
      </c>
      <c r="AH11" s="30"/>
      <c r="AI11" s="33"/>
    </row>
    <row r="12" s="4" customFormat="1" ht="324" customHeight="1" spans="1:263">
      <c r="A12" s="24" t="s">
        <v>173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34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</row>
  </sheetData>
  <mergeCells count="53">
    <mergeCell ref="A1:AI1"/>
    <mergeCell ref="A2:AI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10:B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11:B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12:AI12"/>
    <mergeCell ref="A6:A9"/>
    <mergeCell ref="A3:B4"/>
  </mergeCells>
  <pageMargins left="0.75" right="0.75" top="1" bottom="1" header="0.5" footer="0.5"/>
  <pageSetup paperSize="9" scale="2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计税成本标准（征求意见稿）</vt:lpstr>
      <vt:lpstr>附表1.户内装修指标细目组成（征求意见稿）</vt:lpstr>
      <vt:lpstr>附表2.室外环境指标细目组成（征求意见稿）</vt:lpstr>
      <vt:lpstr>附表3.绿化工程指标细目组成（征求意见稿）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袁传超</dc:creator>
  <cp:lastModifiedBy>周璟</cp:lastModifiedBy>
  <dcterms:created xsi:type="dcterms:W3CDTF">2021-04-02T08:17:00Z</dcterms:created>
  <dcterms:modified xsi:type="dcterms:W3CDTF">2022-12-05T02:17:41Z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6CE52A18F5AA4E08BE417FAC2E0EE349</vt:lpwstr>
  </property>
  <property fmtid="{D5CDD505-2E9C-101B-9397-08002B2CF9AE}" pid="3" name="KSOProductBuildVer">
    <vt:lpwstr>2052-11.8.2.10158</vt:lpwstr>
  </property>
</Properties>
</file>