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20" firstSheet="1" activeTab="1"/>
  </bookViews>
  <sheets>
    <sheet name="附件一" sheetId="1" state="hidden" r:id="rId1"/>
    <sheet name="附件3-1" sheetId="2" r:id="rId2"/>
    <sheet name="附件3-2" sheetId="3" r:id="rId3"/>
    <sheet name="附件3-3" sheetId="4" r:id="rId4"/>
  </sheets>
  <definedNames/>
  <calcPr fullCalcOnLoad="1"/>
</workbook>
</file>

<file path=xl/sharedStrings.xml><?xml version="1.0" encoding="utf-8"?>
<sst xmlns="http://schemas.openxmlformats.org/spreadsheetml/2006/main" count="252" uniqueCount="174">
  <si>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</si>
  <si>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</si>
  <si>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</si>
  <si>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</si>
  <si>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</si>
  <si>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</si>
  <si>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</si>
  <si>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</si>
  <si>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</si>
  <si>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</si>
  <si>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</si>
  <si>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</si>
  <si>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</si>
  <si>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</si>
  <si>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</si>
  <si>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</si>
  <si>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</si>
  <si>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</si>
  <si>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</si>
  <si>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</si>
  <si>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</si>
  <si>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</si>
  <si>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</si>
  <si>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</si>
  <si>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</si>
  <si>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</si>
  <si>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</si>
  <si>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</si>
  <si>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</si>
  <si>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</si>
  <si>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</si>
  <si>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</si>
  <si>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</si>
  <si>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</si>
  <si>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</si>
  <si>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</si>
  <si>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</si>
  <si>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</si>
  <si>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</si>
  <si>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</si>
  <si>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</si>
  <si>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</si>
  <si>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</si>
  <si>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</si>
  <si>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</si>
  <si>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</si>
  <si>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</si>
  <si>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</si>
  <si>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</si>
  <si>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</si>
  <si>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</si>
  <si>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</si>
  <si>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</si>
  <si>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</si>
  <si>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</si>
  <si>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</si>
  <si>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</si>
  <si>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</si>
  <si>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</si>
  <si>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</si>
  <si>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</si>
  <si>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</si>
  <si>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</si>
  <si>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</si>
  <si>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</si>
  <si>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</si>
  <si>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附件3-1</t>
  </si>
  <si>
    <t>珠海市2020年土地增值税扣除项目金额标准</t>
  </si>
  <si>
    <t>模块名称</t>
  </si>
  <si>
    <t>1.按总建筑面积计；                                             2.若有两种或以上类型桩，按相应占比综合折算指标，相应占比按其对应的基座平面面积比例计。                                                   3.桩基础综合指标按城区范围内地质状况良好的情况测算，不包括特殊地质情况，如遇溶洞，需增加采取灌浆或其它方式进行地质处理的费用。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</si>
  <si>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2.含场地平整、土方挖运及回填、基坑支护，土建、装修（含地下室电梯前室）、给排水、照明、消防、弱电、智能化、防雷、通风、停车场标线标识标牌等。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</si>
  <si>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</si>
  <si>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</si>
  <si>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1.按建筑物总层数对应各模块相应建筑面积计算，塔楼下面有裙楼的，应扣除裙楼建筑面积；
2.低密度低层住宅综合考虑了独栋及联排别墅，存量的别墅项目可参照使用；
3.单体建筑的公共设施配套用房包括幼儿园、居委（派出所）用房、物业用房、垃圾站、厕所等，按满足基本使用标准计；
4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5.住宅塔楼第1、2层等楼层为商铺、办公等用途的，参考“商业裙楼”造价指标；
6.不含电梯及柴油发电机组设备费用；
7.商业裙楼层高首层按5~6m，标准层3.6~4.5m计；
8.住宅塔楼层高按3m计。</t>
  </si>
  <si>
    <t>住宅(塔)楼</t>
  </si>
  <si>
    <t>1.按建筑物总层数对应各模块相应建筑面积计算，下面有裙楼的，应扣除裙楼面积；
2.按毛坯交楼标准（含土建、安装），含外立面、屋面保温隔热装饰；公共区（大堂、电梯前室、楼梯间）装修；户内毛坯：墙面、地面、天面砂浆抹平，门（入户、防火、其他），铝合金门窗、护栏，配电箱、弱电箱（网络、电讯、有线电视），智能化、消防设施、防雷、给水入口和排水出口等；
3.不含电梯、中央空调设备及柴油发电机组设备费用；
4.层高首层按5~6m，标准层3.6~4.5m计。</t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</si>
  <si>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</si>
  <si>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</si>
  <si>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 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</si>
  <si>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</si>
  <si>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</si>
  <si>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t>挡土墙
（元/ m³）</t>
  </si>
  <si>
    <t>1.按实体体积计（含压顶、基础，不含垫层）。</t>
  </si>
  <si>
    <t>“三通一平”土方挖运工程（元/ m³）</t>
  </si>
  <si>
    <t>1.按实体体积计；
2.仅指前期“三通一平”土方开挖，运距按5km计，每增减1km增减3元/m³。</t>
  </si>
  <si>
    <t>附件3-2</t>
  </si>
  <si>
    <t xml:space="preserve">                       户内装修综合指标细目组成                          </t>
  </si>
  <si>
    <t>单价合价单位：元</t>
  </si>
  <si>
    <t>装修分类</t>
  </si>
  <si>
    <t>工程量</t>
  </si>
  <si>
    <t>2020年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</si>
  <si>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</si>
  <si>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</si>
  <si>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</si>
  <si>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</si>
  <si>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</si>
  <si>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</si>
  <si>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</si>
  <si>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</si>
  <si>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</si>
  <si>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</si>
  <si>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</si>
  <si>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</si>
  <si>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</si>
  <si>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</si>
  <si>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</si>
  <si>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</si>
  <si>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</si>
  <si>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
2、洗手台柜包括：洗手盆、镜子、水龙头、下水器等；      
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</si>
  <si>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</si>
  <si>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</si>
  <si>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</si>
  <si>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</si>
  <si>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</si>
  <si>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</si>
  <si>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</si>
  <si>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</si>
  <si>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</si>
  <si>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</si>
  <si>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</si>
  <si>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</si>
  <si>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</si>
  <si>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
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</si>
  <si>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</si>
  <si>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</si>
  <si>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</si>
  <si>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</si>
  <si>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</si>
  <si>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</si>
  <si>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</si>
  <si>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</si>
  <si>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附件3-3</t>
  </si>
  <si>
    <t>园林绿化工程综合指标细目组成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</si>
  <si>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</si>
  <si>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</si>
  <si>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</si>
  <si>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</si>
  <si>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</si>
  <si>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</si>
  <si>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</si>
  <si>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</si>
  <si>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</si>
  <si>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</si>
  <si>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</si>
  <si>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</si>
  <si>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280棵</t>
  </si>
  <si>
    <t>胸径11-15cm</t>
  </si>
  <si>
    <t>113棵</t>
  </si>
  <si>
    <t>胸径16-24cm</t>
  </si>
  <si>
    <t>42棵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</si>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</sst>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_ "/>
    <numFmt numFmtId="178" formatCode="#,##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name val="宋体"/>
      <family val="0"/>
    </font>
    <font>
      <b/>
      <sz val="11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仿宋_GB2312"/>
      <family val="3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sz val="10"/>
      <color rgb="FFFF0000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0" fillId="6" borderId="2" applyNumberFormat="0" applyFont="0" applyAlignment="0" applyProtection="0"/>
    <xf numFmtId="0" fontId="3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34" fillId="0" borderId="3" applyNumberFormat="0" applyFill="0" applyAlignment="0" applyProtection="0"/>
    <xf numFmtId="0" fontId="31" fillId="7" borderId="0" applyNumberFormat="0" applyBorder="0" applyAlignment="0" applyProtection="0"/>
    <xf numFmtId="0" fontId="29" fillId="0" borderId="4" applyNumberFormat="0" applyFill="0" applyAlignment="0" applyProtection="0"/>
    <xf numFmtId="0" fontId="31" fillId="3" borderId="0" applyNumberFormat="0" applyBorder="0" applyAlignment="0" applyProtection="0"/>
    <xf numFmtId="0" fontId="25" fillId="2" borderId="5" applyNumberFormat="0" applyAlignment="0" applyProtection="0"/>
    <xf numFmtId="0" fontId="22" fillId="2" borderId="1" applyNumberFormat="0" applyAlignment="0" applyProtection="0"/>
    <xf numFmtId="0" fontId="33" fillId="8" borderId="6" applyNumberFormat="0" applyAlignment="0" applyProtection="0"/>
    <xf numFmtId="0" fontId="30" fillId="9" borderId="0" applyNumberFormat="0" applyBorder="0" applyAlignment="0" applyProtection="0"/>
    <xf numFmtId="0" fontId="31" fillId="10" borderId="0" applyNumberFormat="0" applyBorder="0" applyAlignment="0" applyProtection="0"/>
    <xf numFmtId="0" fontId="28" fillId="0" borderId="7" applyNumberFormat="0" applyFill="0" applyAlignment="0" applyProtection="0"/>
    <xf numFmtId="0" fontId="36" fillId="0" borderId="8" applyNumberFormat="0" applyFill="0" applyAlignment="0" applyProtection="0"/>
    <xf numFmtId="0" fontId="38" fillId="9" borderId="0" applyNumberFormat="0" applyBorder="0" applyAlignment="0" applyProtection="0"/>
    <xf numFmtId="0" fontId="21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3" borderId="0" applyNumberFormat="0" applyBorder="0" applyAlignment="0" applyProtection="0"/>
    <xf numFmtId="0" fontId="31" fillId="8" borderId="0" applyNumberFormat="0" applyBorder="0" applyAlignment="0" applyProtection="0"/>
    <xf numFmtId="0" fontId="31" fillId="15" borderId="0" applyNumberFormat="0" applyBorder="0" applyAlignment="0" applyProtection="0"/>
    <xf numFmtId="0" fontId="30" fillId="6" borderId="0" applyNumberFormat="0" applyBorder="0" applyAlignment="0" applyProtection="0"/>
    <xf numFmtId="0" fontId="30" fillId="11" borderId="0" applyNumberFormat="0" applyBorder="0" applyAlignment="0" applyProtection="0"/>
    <xf numFmtId="0" fontId="31" fillId="16" borderId="0" applyNumberFormat="0" applyBorder="0" applyAlignment="0" applyProtection="0"/>
    <xf numFmtId="0" fontId="30" fillId="12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0" fillId="4" borderId="0" applyNumberFormat="0" applyBorder="0" applyAlignment="0" applyProtection="0"/>
    <xf numFmtId="0" fontId="31" fillId="4" borderId="0" applyNumberFormat="0" applyBorder="0" applyAlignment="0" applyProtection="0"/>
  </cellStyleXfs>
  <cellXfs count="15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right" vertical="center"/>
    </xf>
    <xf numFmtId="176" fontId="2" fillId="0" borderId="14" xfId="0" applyNumberFormat="1" applyFont="1" applyFill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7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77" fontId="9" fillId="0" borderId="0" xfId="0" applyNumberFormat="1" applyFont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177" fontId="10" fillId="0" borderId="0" xfId="0" applyNumberFormat="1" applyFont="1" applyAlignment="1">
      <alignment vertical="center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horizontal="left" vertical="center" wrapText="1"/>
    </xf>
    <xf numFmtId="177" fontId="11" fillId="0" borderId="0" xfId="0" applyNumberFormat="1" applyFont="1" applyAlignment="1">
      <alignment vertical="center"/>
    </xf>
    <xf numFmtId="0" fontId="2" fillId="0" borderId="13" xfId="0" applyFont="1" applyFill="1" applyBorder="1" applyAlignment="1">
      <alignment horizontal="left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178" fontId="2" fillId="19" borderId="13" xfId="0" applyNumberFormat="1" applyFont="1" applyFill="1" applyBorder="1" applyAlignment="1">
      <alignment horizontal="right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178" fontId="2" fillId="0" borderId="13" xfId="0" applyNumberFormat="1" applyFont="1" applyFill="1" applyBorder="1" applyAlignment="1">
      <alignment horizontal="right" vertical="center" wrapText="1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4" fillId="0" borderId="24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center" vertical="center" wrapText="1"/>
    </xf>
    <xf numFmtId="0" fontId="2" fillId="0" borderId="27" xfId="0" applyNumberFormat="1" applyFont="1" applyFill="1" applyBorder="1" applyAlignment="1">
      <alignment horizontal="center" vertical="center" textRotation="255" wrapText="1"/>
    </xf>
    <xf numFmtId="0" fontId="17" fillId="0" borderId="13" xfId="0" applyFont="1" applyFill="1" applyBorder="1" applyAlignment="1">
      <alignment horizontal="center" vertical="center" wrapText="1"/>
    </xf>
    <xf numFmtId="177" fontId="17" fillId="0" borderId="13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textRotation="255" wrapText="1"/>
    </xf>
    <xf numFmtId="0" fontId="17" fillId="0" borderId="28" xfId="0" applyFont="1" applyFill="1" applyBorder="1" applyAlignment="1">
      <alignment horizontal="center" vertical="center" wrapText="1"/>
    </xf>
    <xf numFmtId="0" fontId="17" fillId="0" borderId="26" xfId="0" applyFont="1" applyFill="1" applyBorder="1" applyAlignment="1">
      <alignment horizontal="center" vertical="center" wrapText="1"/>
    </xf>
    <xf numFmtId="0" fontId="17" fillId="0" borderId="24" xfId="0" applyNumberFormat="1" applyFont="1" applyFill="1" applyBorder="1" applyAlignment="1">
      <alignment horizontal="center" vertical="center" textRotation="255" wrapText="1"/>
    </xf>
    <xf numFmtId="177" fontId="40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41" fillId="0" borderId="30" xfId="0" applyFont="1" applyFill="1" applyBorder="1" applyAlignment="1">
      <alignment horizontal="center" vertical="center" wrapText="1"/>
    </xf>
    <xf numFmtId="0" fontId="41" fillId="0" borderId="31" xfId="0" applyFont="1" applyFill="1" applyBorder="1" applyAlignment="1">
      <alignment horizontal="center" vertical="center" wrapText="1"/>
    </xf>
    <xf numFmtId="0" fontId="17" fillId="0" borderId="32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textRotation="255" wrapText="1"/>
    </xf>
    <xf numFmtId="0" fontId="17" fillId="0" borderId="33" xfId="0" applyFont="1" applyFill="1" applyBorder="1" applyAlignment="1">
      <alignment horizontal="center" vertical="center" wrapText="1"/>
    </xf>
    <xf numFmtId="0" fontId="2" fillId="0" borderId="34" xfId="0" applyNumberFormat="1" applyFont="1" applyFill="1" applyBorder="1" applyAlignment="1">
      <alignment horizontal="center" vertical="center" textRotation="255" wrapText="1"/>
    </xf>
    <xf numFmtId="0" fontId="19" fillId="0" borderId="13" xfId="0" applyFont="1" applyFill="1" applyBorder="1" applyAlignment="1">
      <alignment horizontal="center" vertical="center" wrapText="1"/>
    </xf>
    <xf numFmtId="0" fontId="2" fillId="0" borderId="35" xfId="0" applyNumberFormat="1" applyFont="1" applyFill="1" applyBorder="1" applyAlignment="1">
      <alignment horizontal="center" vertical="center" textRotation="255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textRotation="255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7" fillId="0" borderId="27" xfId="0" applyNumberFormat="1" applyFont="1" applyFill="1" applyBorder="1" applyAlignment="1">
      <alignment horizontal="center" vertical="center" textRotation="255" wrapText="1"/>
    </xf>
    <xf numFmtId="0" fontId="42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4" fillId="0" borderId="38" xfId="0" applyFont="1" applyFill="1" applyBorder="1" applyAlignment="1">
      <alignment horizontal="center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42" fillId="0" borderId="40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left" vertical="center" wrapText="1"/>
    </xf>
    <xf numFmtId="0" fontId="41" fillId="0" borderId="40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17" fillId="0" borderId="40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2" fillId="0" borderId="38" xfId="0" applyFont="1" applyFill="1" applyBorder="1" applyAlignment="1">
      <alignment horizontal="left" vertical="center" wrapText="1"/>
    </xf>
    <xf numFmtId="0" fontId="17" fillId="0" borderId="39" xfId="0" applyFont="1" applyFill="1" applyBorder="1" applyAlignment="1">
      <alignment horizontal="left" vertical="center" wrapText="1"/>
    </xf>
    <xf numFmtId="177" fontId="41" fillId="0" borderId="34" xfId="0" applyNumberFormat="1" applyFont="1" applyFill="1" applyBorder="1" applyAlignment="1">
      <alignment horizontal="center" vertical="center" wrapText="1"/>
    </xf>
    <xf numFmtId="0" fontId="41" fillId="0" borderId="13" xfId="0" applyFont="1" applyFill="1" applyBorder="1" applyAlignment="1">
      <alignment vertical="center" wrapText="1"/>
    </xf>
    <xf numFmtId="0" fontId="17" fillId="0" borderId="42" xfId="0" applyFont="1" applyFill="1" applyBorder="1" applyAlignment="1">
      <alignment horizontal="left" vertical="center" wrapText="1"/>
    </xf>
    <xf numFmtId="0" fontId="17" fillId="0" borderId="43" xfId="0" applyFont="1" applyFill="1" applyBorder="1" applyAlignment="1">
      <alignment horizontal="left" vertical="center" wrapText="1"/>
    </xf>
    <xf numFmtId="0" fontId="17" fillId="0" borderId="4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41" fillId="0" borderId="24" xfId="0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78" customWidth="1"/>
    <col min="2" max="2" width="5.75390625" style="79" customWidth="1"/>
    <col min="3" max="3" width="9.75390625" style="79" customWidth="1"/>
    <col min="4" max="4" width="18.75390625" style="79" customWidth="1"/>
    <col min="5" max="12" width="8.50390625" style="78" customWidth="1"/>
    <col min="13" max="13" width="86.625" style="78" customWidth="1"/>
    <col min="14" max="236" width="9.00390625" style="75" customWidth="1"/>
  </cols>
  <sheetData>
    <row r="1" spans="1:13" ht="34.5" customHeight="1">
      <c r="A1" s="103" t="s">
        <v>0</v>
      </c>
      <c r="B1" s="103"/>
      <c r="C1" s="104" t="s">
        <v>1</v>
      </c>
      <c r="D1" s="104"/>
      <c r="E1" s="104"/>
      <c r="F1" s="104"/>
      <c r="G1" s="104"/>
      <c r="H1" s="104"/>
      <c r="I1" s="104"/>
      <c r="J1" s="104"/>
      <c r="K1" s="104"/>
      <c r="L1" s="104"/>
      <c r="M1" s="104"/>
    </row>
    <row r="2" spans="1:13" s="76" customFormat="1" ht="18" customHeight="1">
      <c r="A2" s="86" t="s">
        <v>2</v>
      </c>
      <c r="B2" s="105" t="s">
        <v>3</v>
      </c>
      <c r="C2" s="86"/>
      <c r="D2" s="86"/>
      <c r="E2" s="106" t="s">
        <v>4</v>
      </c>
      <c r="F2" s="107"/>
      <c r="G2" s="107"/>
      <c r="H2" s="107"/>
      <c r="I2" s="107"/>
      <c r="J2" s="107"/>
      <c r="K2" s="107"/>
      <c r="L2" s="107"/>
      <c r="M2" s="135" t="s">
        <v>5</v>
      </c>
    </row>
    <row r="3" spans="1:13" s="76" customFormat="1" ht="21" customHeight="1">
      <c r="A3" s="86"/>
      <c r="B3" s="105"/>
      <c r="C3" s="107"/>
      <c r="D3" s="107"/>
      <c r="E3" s="106">
        <v>2008</v>
      </c>
      <c r="F3" s="107">
        <v>2009</v>
      </c>
      <c r="G3" s="107">
        <v>2010</v>
      </c>
      <c r="H3" s="107">
        <v>2011</v>
      </c>
      <c r="I3" s="107">
        <v>2012</v>
      </c>
      <c r="J3" s="107">
        <v>2013</v>
      </c>
      <c r="K3" s="107">
        <v>2014</v>
      </c>
      <c r="L3" s="107">
        <v>2015</v>
      </c>
      <c r="M3" s="136"/>
    </row>
    <row r="4" spans="1:13" s="77" customFormat="1" ht="18" customHeight="1">
      <c r="A4" s="89" t="s">
        <v>6</v>
      </c>
      <c r="B4" s="108" t="s">
        <v>7</v>
      </c>
      <c r="C4" s="109" t="s">
        <v>8</v>
      </c>
      <c r="D4" s="109"/>
      <c r="E4" s="110" t="e">
        <f aca="true" t="shared" si="0" ref="E4:E19">K4*0.888</f>
        <v>#REF!</v>
      </c>
      <c r="F4" s="110" t="e">
        <f aca="true" t="shared" si="1" ref="F4:F19">K4*0.895</f>
        <v>#REF!</v>
      </c>
      <c r="G4" s="110" t="e">
        <f aca="true" t="shared" si="2" ref="G4:G19">K4*0.942</f>
        <v>#REF!</v>
      </c>
      <c r="H4" s="110" t="e">
        <f aca="true" t="shared" si="3" ref="H4:H19">K4*0.977</f>
        <v>#REF!</v>
      </c>
      <c r="I4" s="110" t="e">
        <f aca="true" t="shared" si="4" ref="I4:I19">K4*0.96</f>
        <v>#REF!</v>
      </c>
      <c r="J4" s="110" t="e">
        <f>K4*0.993</f>
        <v>#REF!</v>
      </c>
      <c r="K4" s="110" t="e">
        <f>'附件3-1'!#REF!*0.95</f>
        <v>#REF!</v>
      </c>
      <c r="L4" s="110" t="e">
        <f aca="true" t="shared" si="5" ref="L4:L19">K4*0.981</f>
        <v>#REF!</v>
      </c>
      <c r="M4" s="137" t="s">
        <v>9</v>
      </c>
    </row>
    <row r="5" spans="1:13" s="77" customFormat="1" ht="18" customHeight="1">
      <c r="A5" s="89"/>
      <c r="B5" s="108"/>
      <c r="C5" s="109" t="s">
        <v>10</v>
      </c>
      <c r="D5" s="109" t="s">
        <v>11</v>
      </c>
      <c r="E5" s="110" t="e">
        <f t="shared" si="0"/>
        <v>#REF!</v>
      </c>
      <c r="F5" s="110" t="e">
        <f t="shared" si="1"/>
        <v>#REF!</v>
      </c>
      <c r="G5" s="110" t="e">
        <f t="shared" si="2"/>
        <v>#REF!</v>
      </c>
      <c r="H5" s="110" t="e">
        <f t="shared" si="3"/>
        <v>#REF!</v>
      </c>
      <c r="I5" s="110" t="e">
        <f t="shared" si="4"/>
        <v>#REF!</v>
      </c>
      <c r="J5" s="110" t="e">
        <f aca="true" t="shared" si="6" ref="J5:J21">K5*0.993</f>
        <v>#REF!</v>
      </c>
      <c r="K5" s="110" t="e">
        <f>'附件3-1'!#REF!*0.95</f>
        <v>#REF!</v>
      </c>
      <c r="L5" s="110" t="e">
        <f t="shared" si="5"/>
        <v>#REF!</v>
      </c>
      <c r="M5" s="138"/>
    </row>
    <row r="6" spans="1:13" s="77" customFormat="1" ht="18" customHeight="1">
      <c r="A6" s="89"/>
      <c r="B6" s="108"/>
      <c r="C6" s="109"/>
      <c r="D6" s="109" t="s">
        <v>12</v>
      </c>
      <c r="E6" s="110" t="e">
        <f t="shared" si="0"/>
        <v>#REF!</v>
      </c>
      <c r="F6" s="110" t="e">
        <f t="shared" si="1"/>
        <v>#REF!</v>
      </c>
      <c r="G6" s="110" t="e">
        <f t="shared" si="2"/>
        <v>#REF!</v>
      </c>
      <c r="H6" s="110" t="e">
        <f t="shared" si="3"/>
        <v>#REF!</v>
      </c>
      <c r="I6" s="110" t="e">
        <f t="shared" si="4"/>
        <v>#REF!</v>
      </c>
      <c r="J6" s="110" t="e">
        <f t="shared" si="6"/>
        <v>#REF!</v>
      </c>
      <c r="K6" s="110" t="e">
        <f>'附件3-1'!#REF!*0.95</f>
        <v>#REF!</v>
      </c>
      <c r="L6" s="110" t="e">
        <f t="shared" si="5"/>
        <v>#REF!</v>
      </c>
      <c r="M6" s="138"/>
    </row>
    <row r="7" spans="1:13" s="77" customFormat="1" ht="18" customHeight="1">
      <c r="A7" s="89"/>
      <c r="B7" s="108"/>
      <c r="C7" s="109"/>
      <c r="D7" s="109" t="s">
        <v>13</v>
      </c>
      <c r="E7" s="110" t="e">
        <f t="shared" si="0"/>
        <v>#REF!</v>
      </c>
      <c r="F7" s="110" t="e">
        <f t="shared" si="1"/>
        <v>#REF!</v>
      </c>
      <c r="G7" s="110" t="e">
        <f t="shared" si="2"/>
        <v>#REF!</v>
      </c>
      <c r="H7" s="110" t="e">
        <f t="shared" si="3"/>
        <v>#REF!</v>
      </c>
      <c r="I7" s="110" t="e">
        <f t="shared" si="4"/>
        <v>#REF!</v>
      </c>
      <c r="J7" s="110" t="e">
        <f t="shared" si="6"/>
        <v>#REF!</v>
      </c>
      <c r="K7" s="110" t="e">
        <f>'附件3-1'!#REF!*0.95</f>
        <v>#REF!</v>
      </c>
      <c r="L7" s="110" t="e">
        <f t="shared" si="5"/>
        <v>#REF!</v>
      </c>
      <c r="M7" s="138"/>
    </row>
    <row r="8" spans="1:13" s="77" customFormat="1" ht="18" customHeight="1">
      <c r="A8" s="89"/>
      <c r="B8" s="111" t="s">
        <v>14</v>
      </c>
      <c r="C8" s="112" t="s">
        <v>15</v>
      </c>
      <c r="D8" s="112"/>
      <c r="E8" s="110" t="e">
        <f t="shared" si="0"/>
        <v>#REF!</v>
      </c>
      <c r="F8" s="110" t="e">
        <f t="shared" si="1"/>
        <v>#REF!</v>
      </c>
      <c r="G8" s="110" t="e">
        <f t="shared" si="2"/>
        <v>#REF!</v>
      </c>
      <c r="H8" s="110" t="e">
        <f t="shared" si="3"/>
        <v>#REF!</v>
      </c>
      <c r="I8" s="110" t="e">
        <f t="shared" si="4"/>
        <v>#REF!</v>
      </c>
      <c r="J8" s="110" t="e">
        <f t="shared" si="6"/>
        <v>#REF!</v>
      </c>
      <c r="K8" s="110" t="e">
        <f>'附件3-1'!#REF!*0.95</f>
        <v>#REF!</v>
      </c>
      <c r="L8" s="110" t="e">
        <f t="shared" si="5"/>
        <v>#REF!</v>
      </c>
      <c r="M8" s="139" t="s">
        <v>16</v>
      </c>
    </row>
    <row r="9" spans="1:13" s="77" customFormat="1" ht="18" customHeight="1">
      <c r="A9" s="89"/>
      <c r="B9" s="111"/>
      <c r="C9" s="109" t="s">
        <v>17</v>
      </c>
      <c r="D9" s="109"/>
      <c r="E9" s="110" t="e">
        <f t="shared" si="0"/>
        <v>#REF!</v>
      </c>
      <c r="F9" s="110" t="e">
        <f t="shared" si="1"/>
        <v>#REF!</v>
      </c>
      <c r="G9" s="110" t="e">
        <f t="shared" si="2"/>
        <v>#REF!</v>
      </c>
      <c r="H9" s="110" t="e">
        <f t="shared" si="3"/>
        <v>#REF!</v>
      </c>
      <c r="I9" s="110" t="e">
        <f t="shared" si="4"/>
        <v>#REF!</v>
      </c>
      <c r="J9" s="110" t="e">
        <f t="shared" si="6"/>
        <v>#REF!</v>
      </c>
      <c r="K9" s="110" t="e">
        <f>'附件3-1'!#REF!*0.95</f>
        <v>#REF!</v>
      </c>
      <c r="L9" s="110" t="e">
        <f t="shared" si="5"/>
        <v>#REF!</v>
      </c>
      <c r="M9" s="140"/>
    </row>
    <row r="10" spans="1:13" s="77" customFormat="1" ht="18" customHeight="1">
      <c r="A10" s="89"/>
      <c r="B10" s="111"/>
      <c r="C10" s="113" t="s">
        <v>18</v>
      </c>
      <c r="D10" s="113"/>
      <c r="E10" s="110" t="e">
        <f t="shared" si="0"/>
        <v>#REF!</v>
      </c>
      <c r="F10" s="110" t="e">
        <f t="shared" si="1"/>
        <v>#REF!</v>
      </c>
      <c r="G10" s="110" t="e">
        <f t="shared" si="2"/>
        <v>#REF!</v>
      </c>
      <c r="H10" s="110" t="e">
        <f t="shared" si="3"/>
        <v>#REF!</v>
      </c>
      <c r="I10" s="110" t="e">
        <f t="shared" si="4"/>
        <v>#REF!</v>
      </c>
      <c r="J10" s="110" t="e">
        <f t="shared" si="6"/>
        <v>#REF!</v>
      </c>
      <c r="K10" s="110" t="e">
        <f>'附件3-1'!#REF!*0.95</f>
        <v>#REF!</v>
      </c>
      <c r="L10" s="110" t="e">
        <f t="shared" si="5"/>
        <v>#REF!</v>
      </c>
      <c r="M10" s="140"/>
    </row>
    <row r="11" spans="1:13" s="77" customFormat="1" ht="18" customHeight="1">
      <c r="A11" s="89"/>
      <c r="B11" s="108"/>
      <c r="C11" s="109" t="s">
        <v>19</v>
      </c>
      <c r="D11" s="109"/>
      <c r="E11" s="110" t="e">
        <f t="shared" si="0"/>
        <v>#REF!</v>
      </c>
      <c r="F11" s="110" t="e">
        <f t="shared" si="1"/>
        <v>#REF!</v>
      </c>
      <c r="G11" s="110" t="e">
        <f t="shared" si="2"/>
        <v>#REF!</v>
      </c>
      <c r="H11" s="110" t="e">
        <f t="shared" si="3"/>
        <v>#REF!</v>
      </c>
      <c r="I11" s="110" t="e">
        <f t="shared" si="4"/>
        <v>#REF!</v>
      </c>
      <c r="J11" s="110" t="e">
        <f t="shared" si="6"/>
        <v>#REF!</v>
      </c>
      <c r="K11" s="110" t="e">
        <f>'附件3-1'!#REF!*0.95</f>
        <v>#REF!</v>
      </c>
      <c r="L11" s="110" t="e">
        <f t="shared" si="5"/>
        <v>#REF!</v>
      </c>
      <c r="M11" s="141" t="s">
        <v>20</v>
      </c>
    </row>
    <row r="12" spans="1:13" s="77" customFormat="1" ht="18" customHeight="1">
      <c r="A12" s="89"/>
      <c r="B12" s="114" t="s">
        <v>21</v>
      </c>
      <c r="C12" s="112" t="s">
        <v>22</v>
      </c>
      <c r="D12" s="112" t="s">
        <v>23</v>
      </c>
      <c r="E12" s="110" t="e">
        <f t="shared" si="0"/>
        <v>#REF!</v>
      </c>
      <c r="F12" s="110" t="e">
        <f t="shared" si="1"/>
        <v>#REF!</v>
      </c>
      <c r="G12" s="110" t="e">
        <f t="shared" si="2"/>
        <v>#REF!</v>
      </c>
      <c r="H12" s="110" t="e">
        <f t="shared" si="3"/>
        <v>#REF!</v>
      </c>
      <c r="I12" s="110" t="e">
        <f t="shared" si="4"/>
        <v>#REF!</v>
      </c>
      <c r="J12" s="110" t="e">
        <f t="shared" si="6"/>
        <v>#REF!</v>
      </c>
      <c r="K12" s="110" t="e">
        <f>'附件3-1'!#REF!*0.95</f>
        <v>#REF!</v>
      </c>
      <c r="L12" s="110" t="e">
        <f t="shared" si="5"/>
        <v>#REF!</v>
      </c>
      <c r="M12" s="142" t="s">
        <v>24</v>
      </c>
    </row>
    <row r="13" spans="1:13" s="77" customFormat="1" ht="18" customHeight="1">
      <c r="A13" s="89"/>
      <c r="B13" s="114"/>
      <c r="C13" s="109"/>
      <c r="D13" s="109" t="s">
        <v>25</v>
      </c>
      <c r="E13" s="110" t="e">
        <f t="shared" si="0"/>
        <v>#REF!</v>
      </c>
      <c r="F13" s="110" t="e">
        <f t="shared" si="1"/>
        <v>#REF!</v>
      </c>
      <c r="G13" s="110" t="e">
        <f t="shared" si="2"/>
        <v>#REF!</v>
      </c>
      <c r="H13" s="110" t="e">
        <f t="shared" si="3"/>
        <v>#REF!</v>
      </c>
      <c r="I13" s="110" t="e">
        <f t="shared" si="4"/>
        <v>#REF!</v>
      </c>
      <c r="J13" s="110" t="e">
        <f t="shared" si="6"/>
        <v>#REF!</v>
      </c>
      <c r="K13" s="110" t="e">
        <f>'附件3-1'!#REF!*0.95</f>
        <v>#REF!</v>
      </c>
      <c r="L13" s="110" t="e">
        <f t="shared" si="5"/>
        <v>#REF!</v>
      </c>
      <c r="M13" s="143"/>
    </row>
    <row r="14" spans="1:13" s="77" customFormat="1" ht="18" customHeight="1">
      <c r="A14" s="89"/>
      <c r="B14" s="114"/>
      <c r="C14" s="109" t="s">
        <v>26</v>
      </c>
      <c r="D14" s="109"/>
      <c r="E14" s="110" t="e">
        <f t="shared" si="0"/>
        <v>#REF!</v>
      </c>
      <c r="F14" s="110" t="e">
        <f t="shared" si="1"/>
        <v>#REF!</v>
      </c>
      <c r="G14" s="110" t="e">
        <f t="shared" si="2"/>
        <v>#REF!</v>
      </c>
      <c r="H14" s="110" t="e">
        <f t="shared" si="3"/>
        <v>#REF!</v>
      </c>
      <c r="I14" s="110" t="e">
        <f t="shared" si="4"/>
        <v>#REF!</v>
      </c>
      <c r="J14" s="110" t="e">
        <f t="shared" si="6"/>
        <v>#REF!</v>
      </c>
      <c r="K14" s="110" t="e">
        <f>'附件3-1'!#REF!*0.95</f>
        <v>#REF!</v>
      </c>
      <c r="L14" s="110" t="e">
        <f t="shared" si="5"/>
        <v>#REF!</v>
      </c>
      <c r="M14" s="143"/>
    </row>
    <row r="15" spans="1:13" s="77" customFormat="1" ht="18" customHeight="1">
      <c r="A15" s="89"/>
      <c r="B15" s="114"/>
      <c r="C15" s="109" t="s">
        <v>27</v>
      </c>
      <c r="D15" s="109"/>
      <c r="E15" s="110" t="e">
        <f t="shared" si="0"/>
        <v>#REF!</v>
      </c>
      <c r="F15" s="110" t="e">
        <f t="shared" si="1"/>
        <v>#REF!</v>
      </c>
      <c r="G15" s="110" t="e">
        <f t="shared" si="2"/>
        <v>#REF!</v>
      </c>
      <c r="H15" s="110" t="e">
        <f t="shared" si="3"/>
        <v>#REF!</v>
      </c>
      <c r="I15" s="110" t="e">
        <f t="shared" si="4"/>
        <v>#REF!</v>
      </c>
      <c r="J15" s="110" t="e">
        <f t="shared" si="6"/>
        <v>#REF!</v>
      </c>
      <c r="K15" s="110" t="e">
        <f>'附件3-1'!#REF!*0.95</f>
        <v>#REF!</v>
      </c>
      <c r="L15" s="110" t="e">
        <f t="shared" si="5"/>
        <v>#REF!</v>
      </c>
      <c r="M15" s="143"/>
    </row>
    <row r="16" spans="1:13" s="77" customFormat="1" ht="18" customHeight="1">
      <c r="A16" s="89"/>
      <c r="B16" s="114"/>
      <c r="C16" s="109" t="s">
        <v>28</v>
      </c>
      <c r="D16" s="109" t="s">
        <v>29</v>
      </c>
      <c r="E16" s="110" t="e">
        <f t="shared" si="0"/>
        <v>#REF!</v>
      </c>
      <c r="F16" s="110" t="e">
        <f t="shared" si="1"/>
        <v>#REF!</v>
      </c>
      <c r="G16" s="110" t="e">
        <f t="shared" si="2"/>
        <v>#REF!</v>
      </c>
      <c r="H16" s="110" t="e">
        <f t="shared" si="3"/>
        <v>#REF!</v>
      </c>
      <c r="I16" s="110" t="e">
        <f t="shared" si="4"/>
        <v>#REF!</v>
      </c>
      <c r="J16" s="110" t="e">
        <f t="shared" si="6"/>
        <v>#REF!</v>
      </c>
      <c r="K16" s="110" t="e">
        <f>'附件3-1'!#REF!*0.95</f>
        <v>#REF!</v>
      </c>
      <c r="L16" s="110" t="e">
        <f t="shared" si="5"/>
        <v>#REF!</v>
      </c>
      <c r="M16" s="143"/>
    </row>
    <row r="17" spans="1:13" s="77" customFormat="1" ht="18" customHeight="1">
      <c r="A17" s="89"/>
      <c r="B17" s="114"/>
      <c r="C17" s="109"/>
      <c r="D17" s="109" t="s">
        <v>30</v>
      </c>
      <c r="E17" s="115" t="e">
        <f t="shared" si="0"/>
        <v>#REF!</v>
      </c>
      <c r="F17" s="115" t="e">
        <f t="shared" si="1"/>
        <v>#REF!</v>
      </c>
      <c r="G17" s="115" t="e">
        <f t="shared" si="2"/>
        <v>#REF!</v>
      </c>
      <c r="H17" s="115" t="e">
        <f t="shared" si="3"/>
        <v>#REF!</v>
      </c>
      <c r="I17" s="115" t="e">
        <f t="shared" si="4"/>
        <v>#REF!</v>
      </c>
      <c r="J17" s="115" t="e">
        <f t="shared" si="6"/>
        <v>#REF!</v>
      </c>
      <c r="K17" s="115" t="e">
        <f>'附件3-1'!#REF!*0.95</f>
        <v>#REF!</v>
      </c>
      <c r="L17" s="115" t="e">
        <f t="shared" si="5"/>
        <v>#REF!</v>
      </c>
      <c r="M17" s="143"/>
    </row>
    <row r="18" spans="1:13" s="77" customFormat="1" ht="18" customHeight="1">
      <c r="A18" s="89"/>
      <c r="B18" s="114"/>
      <c r="C18" s="109"/>
      <c r="D18" s="109" t="s">
        <v>31</v>
      </c>
      <c r="E18" s="115" t="e">
        <f t="shared" si="0"/>
        <v>#REF!</v>
      </c>
      <c r="F18" s="115" t="e">
        <f t="shared" si="1"/>
        <v>#REF!</v>
      </c>
      <c r="G18" s="115" t="e">
        <f t="shared" si="2"/>
        <v>#REF!</v>
      </c>
      <c r="H18" s="115" t="e">
        <f t="shared" si="3"/>
        <v>#REF!</v>
      </c>
      <c r="I18" s="115" t="e">
        <f t="shared" si="4"/>
        <v>#REF!</v>
      </c>
      <c r="J18" s="115" t="e">
        <f t="shared" si="6"/>
        <v>#REF!</v>
      </c>
      <c r="K18" s="115" t="e">
        <f>'附件3-1'!#REF!*0.95</f>
        <v>#REF!</v>
      </c>
      <c r="L18" s="115" t="e">
        <f t="shared" si="5"/>
        <v>#REF!</v>
      </c>
      <c r="M18" s="143"/>
    </row>
    <row r="19" spans="1:13" s="77" customFormat="1" ht="18" customHeight="1">
      <c r="A19" s="89"/>
      <c r="B19" s="114"/>
      <c r="C19" s="109"/>
      <c r="D19" s="109" t="s">
        <v>32</v>
      </c>
      <c r="E19" s="116" t="e">
        <f t="shared" si="0"/>
        <v>#REF!</v>
      </c>
      <c r="F19" s="116" t="e">
        <f t="shared" si="1"/>
        <v>#REF!</v>
      </c>
      <c r="G19" s="116" t="e">
        <f t="shared" si="2"/>
        <v>#REF!</v>
      </c>
      <c r="H19" s="116" t="e">
        <f t="shared" si="3"/>
        <v>#REF!</v>
      </c>
      <c r="I19" s="116" t="e">
        <f t="shared" si="4"/>
        <v>#REF!</v>
      </c>
      <c r="J19" s="116" t="e">
        <f t="shared" si="6"/>
        <v>#REF!</v>
      </c>
      <c r="K19" s="116" t="e">
        <f>'附件3-1'!#REF!*0.95</f>
        <v>#REF!</v>
      </c>
      <c r="L19" s="116" t="e">
        <f t="shared" si="5"/>
        <v>#REF!</v>
      </c>
      <c r="M19" s="143"/>
    </row>
    <row r="20" spans="1:13" s="77" customFormat="1" ht="18" customHeight="1">
      <c r="A20" s="89"/>
      <c r="B20" s="114"/>
      <c r="C20" s="109"/>
      <c r="D20" s="90" t="s">
        <v>33</v>
      </c>
      <c r="E20" s="115" t="e">
        <f aca="true" t="shared" si="7" ref="E19:E38">K20*0.888</f>
        <v>#REF!</v>
      </c>
      <c r="F20" s="115" t="e">
        <f aca="true" t="shared" si="8" ref="F19:F38">K20*0.895</f>
        <v>#REF!</v>
      </c>
      <c r="G20" s="115" t="e">
        <f aca="true" t="shared" si="9" ref="G19:G38">K20*0.942</f>
        <v>#REF!</v>
      </c>
      <c r="H20" s="115" t="e">
        <f aca="true" t="shared" si="10" ref="H19:H38">K20*0.977</f>
        <v>#REF!</v>
      </c>
      <c r="I20" s="115" t="e">
        <f aca="true" t="shared" si="11" ref="I19:I38">K20*0.96</f>
        <v>#REF!</v>
      </c>
      <c r="J20" s="115" t="e">
        <f aca="true" t="shared" si="12" ref="J19:J22">K20*0.993</f>
        <v>#REF!</v>
      </c>
      <c r="K20" s="115" t="e">
        <f>'附件3-1'!#REF!*0.95</f>
        <v>#REF!</v>
      </c>
      <c r="L20" s="115" t="e">
        <f aca="true" t="shared" si="13" ref="L19:L38">K20*0.981</f>
        <v>#REF!</v>
      </c>
      <c r="M20" s="143"/>
    </row>
    <row r="21" spans="1:13" s="77" customFormat="1" ht="18" customHeight="1">
      <c r="A21" s="89"/>
      <c r="B21" s="114"/>
      <c r="C21" s="109"/>
      <c r="D21" s="90" t="s">
        <v>34</v>
      </c>
      <c r="E21" s="110" t="e">
        <f t="shared" si="7"/>
        <v>#REF!</v>
      </c>
      <c r="F21" s="110" t="e">
        <f t="shared" si="8"/>
        <v>#REF!</v>
      </c>
      <c r="G21" s="110" t="e">
        <f t="shared" si="9"/>
        <v>#REF!</v>
      </c>
      <c r="H21" s="110" t="e">
        <f t="shared" si="10"/>
        <v>#REF!</v>
      </c>
      <c r="I21" s="110" t="e">
        <f t="shared" si="11"/>
        <v>#REF!</v>
      </c>
      <c r="J21" s="110" t="e">
        <f t="shared" si="12"/>
        <v>#REF!</v>
      </c>
      <c r="K21" s="110" t="e">
        <f>'附件3-1'!#REF!*0.95</f>
        <v>#REF!</v>
      </c>
      <c r="L21" s="110" t="e">
        <f t="shared" si="13"/>
        <v>#REF!</v>
      </c>
      <c r="M21" s="143"/>
    </row>
    <row r="22" spans="1:13" s="77" customFormat="1" ht="18" customHeight="1">
      <c r="A22" s="89"/>
      <c r="B22" s="114"/>
      <c r="C22" s="109" t="s">
        <v>35</v>
      </c>
      <c r="D22" s="109" t="s">
        <v>29</v>
      </c>
      <c r="E22" s="110" t="e">
        <f t="shared" si="7"/>
        <v>#REF!</v>
      </c>
      <c r="F22" s="110" t="e">
        <f t="shared" si="8"/>
        <v>#REF!</v>
      </c>
      <c r="G22" s="110" t="e">
        <f t="shared" si="9"/>
        <v>#REF!</v>
      </c>
      <c r="H22" s="110" t="e">
        <f t="shared" si="10"/>
        <v>#REF!</v>
      </c>
      <c r="I22" s="110" t="e">
        <f t="shared" si="11"/>
        <v>#REF!</v>
      </c>
      <c r="J22" s="110" t="e">
        <f t="shared" si="12"/>
        <v>#REF!</v>
      </c>
      <c r="K22" s="110" t="e">
        <f>'附件3-1'!#REF!*0.95</f>
        <v>#REF!</v>
      </c>
      <c r="L22" s="110" t="e">
        <f t="shared" si="13"/>
        <v>#REF!</v>
      </c>
      <c r="M22" s="144" t="s">
        <v>36</v>
      </c>
    </row>
    <row r="23" spans="1:13" s="77" customFormat="1" ht="18" customHeight="1">
      <c r="A23" s="89"/>
      <c r="B23" s="114"/>
      <c r="C23" s="109"/>
      <c r="D23" s="109" t="s">
        <v>37</v>
      </c>
      <c r="E23" s="115" t="e">
        <f t="shared" si="7"/>
        <v>#REF!</v>
      </c>
      <c r="F23" s="115" t="e">
        <f t="shared" si="8"/>
        <v>#REF!</v>
      </c>
      <c r="G23" s="115" t="e">
        <f t="shared" si="9"/>
        <v>#REF!</v>
      </c>
      <c r="H23" s="115" t="e">
        <f t="shared" si="10"/>
        <v>#REF!</v>
      </c>
      <c r="I23" s="115" t="e">
        <f t="shared" si="11"/>
        <v>#REF!</v>
      </c>
      <c r="J23" s="115" t="e">
        <f aca="true" t="shared" si="14" ref="J23:J27">K23*0.993</f>
        <v>#REF!</v>
      </c>
      <c r="K23" s="115" t="e">
        <f>'附件3-1'!#REF!*0.95</f>
        <v>#REF!</v>
      </c>
      <c r="L23" s="115" t="e">
        <f t="shared" si="13"/>
        <v>#REF!</v>
      </c>
      <c r="M23" s="145"/>
    </row>
    <row r="24" spans="1:13" s="77" customFormat="1" ht="18" customHeight="1">
      <c r="A24" s="89"/>
      <c r="B24" s="114"/>
      <c r="C24" s="109"/>
      <c r="D24" s="109" t="s">
        <v>38</v>
      </c>
      <c r="E24" s="115" t="e">
        <f t="shared" si="7"/>
        <v>#REF!</v>
      </c>
      <c r="F24" s="115" t="e">
        <f t="shared" si="8"/>
        <v>#REF!</v>
      </c>
      <c r="G24" s="115" t="e">
        <f t="shared" si="9"/>
        <v>#REF!</v>
      </c>
      <c r="H24" s="115" t="e">
        <f t="shared" si="10"/>
        <v>#REF!</v>
      </c>
      <c r="I24" s="115" t="e">
        <f t="shared" si="11"/>
        <v>#REF!</v>
      </c>
      <c r="J24" s="115" t="e">
        <f t="shared" si="14"/>
        <v>#REF!</v>
      </c>
      <c r="K24" s="115" t="e">
        <f>'附件3-1'!#REF!*0.95</f>
        <v>#REF!</v>
      </c>
      <c r="L24" s="115" t="e">
        <f t="shared" si="13"/>
        <v>#REF!</v>
      </c>
      <c r="M24" s="145"/>
    </row>
    <row r="25" spans="1:13" s="77" customFormat="1" ht="18" customHeight="1">
      <c r="A25" s="89"/>
      <c r="B25" s="114"/>
      <c r="C25" s="109"/>
      <c r="D25" s="117" t="s">
        <v>39</v>
      </c>
      <c r="E25" s="115" t="e">
        <f t="shared" si="7"/>
        <v>#REF!</v>
      </c>
      <c r="F25" s="115" t="e">
        <f t="shared" si="8"/>
        <v>#REF!</v>
      </c>
      <c r="G25" s="115" t="e">
        <f t="shared" si="9"/>
        <v>#REF!</v>
      </c>
      <c r="H25" s="115" t="e">
        <f t="shared" si="10"/>
        <v>#REF!</v>
      </c>
      <c r="I25" s="115" t="e">
        <f t="shared" si="11"/>
        <v>#REF!</v>
      </c>
      <c r="J25" s="115" t="e">
        <f t="shared" si="14"/>
        <v>#REF!</v>
      </c>
      <c r="K25" s="115" t="e">
        <f>'附件3-1'!#REF!*0.95</f>
        <v>#REF!</v>
      </c>
      <c r="L25" s="115" t="e">
        <f t="shared" si="13"/>
        <v>#REF!</v>
      </c>
      <c r="M25" s="145"/>
    </row>
    <row r="26" spans="1:13" s="77" customFormat="1" ht="18" customHeight="1">
      <c r="A26" s="89"/>
      <c r="B26" s="114"/>
      <c r="C26" s="109"/>
      <c r="D26" s="90" t="s">
        <v>34</v>
      </c>
      <c r="E26" s="110" t="e">
        <f t="shared" si="7"/>
        <v>#REF!</v>
      </c>
      <c r="F26" s="110" t="e">
        <f t="shared" si="8"/>
        <v>#REF!</v>
      </c>
      <c r="G26" s="110" t="e">
        <f t="shared" si="9"/>
        <v>#REF!</v>
      </c>
      <c r="H26" s="110" t="e">
        <f t="shared" si="10"/>
        <v>#REF!</v>
      </c>
      <c r="I26" s="110" t="e">
        <f t="shared" si="11"/>
        <v>#REF!</v>
      </c>
      <c r="J26" s="110" t="e">
        <f t="shared" si="14"/>
        <v>#REF!</v>
      </c>
      <c r="K26" s="110" t="e">
        <f>'附件3-1'!#REF!*0.95</f>
        <v>#REF!</v>
      </c>
      <c r="L26" s="110" t="e">
        <f t="shared" si="13"/>
        <v>#REF!</v>
      </c>
      <c r="M26" s="145"/>
    </row>
    <row r="27" spans="1:13" s="77" customFormat="1" ht="63.75" customHeight="1">
      <c r="A27" s="89"/>
      <c r="B27" s="111" t="s">
        <v>40</v>
      </c>
      <c r="C27" s="118" t="s">
        <v>41</v>
      </c>
      <c r="D27" s="119"/>
      <c r="E27" s="110">
        <f t="shared" si="7"/>
        <v>710.4</v>
      </c>
      <c r="F27" s="110">
        <f t="shared" si="8"/>
        <v>716</v>
      </c>
      <c r="G27" s="110">
        <f t="shared" si="9"/>
        <v>753.5999999999999</v>
      </c>
      <c r="H27" s="110">
        <f t="shared" si="10"/>
        <v>781.6</v>
      </c>
      <c r="I27" s="110">
        <f t="shared" si="11"/>
        <v>768</v>
      </c>
      <c r="J27" s="110">
        <f t="shared" si="14"/>
        <v>794.4</v>
      </c>
      <c r="K27" s="146">
        <v>800</v>
      </c>
      <c r="L27" s="110">
        <f t="shared" si="13"/>
        <v>784.8</v>
      </c>
      <c r="M27" s="147" t="s">
        <v>42</v>
      </c>
    </row>
    <row r="28" spans="1:13" s="77" customFormat="1" ht="18" customHeight="1">
      <c r="A28" s="89"/>
      <c r="B28" s="111"/>
      <c r="C28" s="120" t="s">
        <v>43</v>
      </c>
      <c r="D28" s="121" t="s">
        <v>44</v>
      </c>
      <c r="E28" s="110" t="e">
        <f t="shared" si="7"/>
        <v>#REF!</v>
      </c>
      <c r="F28" s="110" t="e">
        <f t="shared" si="8"/>
        <v>#REF!</v>
      </c>
      <c r="G28" s="110" t="e">
        <f t="shared" si="9"/>
        <v>#REF!</v>
      </c>
      <c r="H28" s="110" t="e">
        <f t="shared" si="10"/>
        <v>#REF!</v>
      </c>
      <c r="I28" s="110" t="e">
        <f t="shared" si="11"/>
        <v>#REF!</v>
      </c>
      <c r="J28" s="110" t="e">
        <f aca="true" t="shared" si="15" ref="J28:J38">K28*0.993</f>
        <v>#REF!</v>
      </c>
      <c r="K28" s="110" t="e">
        <f>'附件3-1'!#REF!*0.95</f>
        <v>#REF!</v>
      </c>
      <c r="L28" s="110" t="e">
        <f t="shared" si="13"/>
        <v>#REF!</v>
      </c>
      <c r="M28" s="148" t="s">
        <v>45</v>
      </c>
    </row>
    <row r="29" spans="1:13" s="77" customFormat="1" ht="18" customHeight="1">
      <c r="A29" s="89"/>
      <c r="B29" s="122"/>
      <c r="C29" s="123"/>
      <c r="D29" s="113" t="s">
        <v>46</v>
      </c>
      <c r="E29" s="110" t="e">
        <f t="shared" si="7"/>
        <v>#REF!</v>
      </c>
      <c r="F29" s="110" t="e">
        <f t="shared" si="8"/>
        <v>#REF!</v>
      </c>
      <c r="G29" s="110" t="e">
        <f t="shared" si="9"/>
        <v>#REF!</v>
      </c>
      <c r="H29" s="110" t="e">
        <f t="shared" si="10"/>
        <v>#REF!</v>
      </c>
      <c r="I29" s="110" t="e">
        <f t="shared" si="11"/>
        <v>#REF!</v>
      </c>
      <c r="J29" s="110" t="e">
        <f t="shared" si="15"/>
        <v>#REF!</v>
      </c>
      <c r="K29" s="110" t="e">
        <f>'附件3-1'!#REF!*0.95</f>
        <v>#REF!</v>
      </c>
      <c r="L29" s="110" t="e">
        <f t="shared" si="13"/>
        <v>#REF!</v>
      </c>
      <c r="M29" s="149"/>
    </row>
    <row r="30" spans="1:13" s="77" customFormat="1" ht="21.75" customHeight="1">
      <c r="A30" s="124"/>
      <c r="B30" s="125" t="s">
        <v>47</v>
      </c>
      <c r="C30" s="125"/>
      <c r="D30" s="125"/>
      <c r="E30" s="110" t="e">
        <f t="shared" si="7"/>
        <v>#REF!</v>
      </c>
      <c r="F30" s="110" t="e">
        <f t="shared" si="8"/>
        <v>#REF!</v>
      </c>
      <c r="G30" s="110" t="e">
        <f t="shared" si="9"/>
        <v>#REF!</v>
      </c>
      <c r="H30" s="110" t="e">
        <f t="shared" si="10"/>
        <v>#REF!</v>
      </c>
      <c r="I30" s="110" t="e">
        <f t="shared" si="11"/>
        <v>#REF!</v>
      </c>
      <c r="J30" s="110" t="e">
        <f t="shared" si="15"/>
        <v>#REF!</v>
      </c>
      <c r="K30" s="110" t="e">
        <f>'附件3-1'!#REF!*0.95</f>
        <v>#REF!</v>
      </c>
      <c r="L30" s="110" t="e">
        <f t="shared" si="13"/>
        <v>#REF!</v>
      </c>
      <c r="M30" s="150" t="s">
        <v>48</v>
      </c>
    </row>
    <row r="31" spans="1:13" s="77" customFormat="1" ht="18.75" customHeight="1">
      <c r="A31" s="89" t="s">
        <v>49</v>
      </c>
      <c r="B31" s="126" t="s">
        <v>50</v>
      </c>
      <c r="C31" s="127" t="s">
        <v>51</v>
      </c>
      <c r="D31" s="128" t="s">
        <v>52</v>
      </c>
      <c r="E31" s="110" t="e">
        <f t="shared" si="7"/>
        <v>#REF!</v>
      </c>
      <c r="F31" s="110" t="e">
        <f t="shared" si="8"/>
        <v>#REF!</v>
      </c>
      <c r="G31" s="110" t="e">
        <f t="shared" si="9"/>
        <v>#REF!</v>
      </c>
      <c r="H31" s="110" t="e">
        <f t="shared" si="10"/>
        <v>#REF!</v>
      </c>
      <c r="I31" s="110" t="e">
        <f t="shared" si="11"/>
        <v>#REF!</v>
      </c>
      <c r="J31" s="110" t="e">
        <f t="shared" si="15"/>
        <v>#REF!</v>
      </c>
      <c r="K31" s="110" t="e">
        <f>'附件3-1'!#REF!*0.95</f>
        <v>#REF!</v>
      </c>
      <c r="L31" s="110" t="e">
        <f t="shared" si="13"/>
        <v>#REF!</v>
      </c>
      <c r="M31" s="151" t="s">
        <v>53</v>
      </c>
    </row>
    <row r="32" spans="1:13" s="77" customFormat="1" ht="18.75" customHeight="1">
      <c r="A32" s="89"/>
      <c r="B32" s="129"/>
      <c r="C32" s="128"/>
      <c r="D32" s="128" t="s">
        <v>54</v>
      </c>
      <c r="E32" s="110" t="e">
        <f t="shared" si="7"/>
        <v>#REF!</v>
      </c>
      <c r="F32" s="110" t="e">
        <f t="shared" si="8"/>
        <v>#REF!</v>
      </c>
      <c r="G32" s="110" t="e">
        <f t="shared" si="9"/>
        <v>#REF!</v>
      </c>
      <c r="H32" s="110" t="e">
        <f t="shared" si="10"/>
        <v>#REF!</v>
      </c>
      <c r="I32" s="110" t="e">
        <f t="shared" si="11"/>
        <v>#REF!</v>
      </c>
      <c r="J32" s="110" t="e">
        <f t="shared" si="15"/>
        <v>#REF!</v>
      </c>
      <c r="K32" s="110" t="e">
        <f>'附件3-1'!#REF!*0.95</f>
        <v>#REF!</v>
      </c>
      <c r="L32" s="110" t="e">
        <f t="shared" si="13"/>
        <v>#REF!</v>
      </c>
      <c r="M32" s="152"/>
    </row>
    <row r="33" spans="1:13" s="77" customFormat="1" ht="18.75" customHeight="1">
      <c r="A33" s="89"/>
      <c r="B33" s="108"/>
      <c r="C33" s="94" t="s">
        <v>55</v>
      </c>
      <c r="D33" s="94"/>
      <c r="E33" s="110" t="e">
        <f t="shared" si="7"/>
        <v>#REF!</v>
      </c>
      <c r="F33" s="110" t="e">
        <f t="shared" si="8"/>
        <v>#REF!</v>
      </c>
      <c r="G33" s="110" t="e">
        <f t="shared" si="9"/>
        <v>#REF!</v>
      </c>
      <c r="H33" s="110" t="e">
        <f t="shared" si="10"/>
        <v>#REF!</v>
      </c>
      <c r="I33" s="110" t="e">
        <f t="shared" si="11"/>
        <v>#REF!</v>
      </c>
      <c r="J33" s="110" t="e">
        <f t="shared" si="15"/>
        <v>#REF!</v>
      </c>
      <c r="K33" s="110" t="e">
        <f>'附件3-1'!#REF!*0.95</f>
        <v>#REF!</v>
      </c>
      <c r="L33" s="110" t="e">
        <f t="shared" si="13"/>
        <v>#REF!</v>
      </c>
      <c r="M33" s="152"/>
    </row>
    <row r="34" spans="1:13" s="77" customFormat="1" ht="18.75" customHeight="1">
      <c r="A34" s="89"/>
      <c r="B34" s="108"/>
      <c r="C34" s="90" t="s">
        <v>56</v>
      </c>
      <c r="D34" s="90"/>
      <c r="E34" s="110" t="e">
        <f t="shared" si="7"/>
        <v>#REF!</v>
      </c>
      <c r="F34" s="110" t="e">
        <f t="shared" si="8"/>
        <v>#REF!</v>
      </c>
      <c r="G34" s="110" t="e">
        <f t="shared" si="9"/>
        <v>#REF!</v>
      </c>
      <c r="H34" s="110" t="e">
        <f t="shared" si="10"/>
        <v>#REF!</v>
      </c>
      <c r="I34" s="110" t="e">
        <f t="shared" si="11"/>
        <v>#REF!</v>
      </c>
      <c r="J34" s="110" t="e">
        <f t="shared" si="15"/>
        <v>#REF!</v>
      </c>
      <c r="K34" s="110" t="e">
        <f>'附件3-1'!#REF!*0.95</f>
        <v>#REF!</v>
      </c>
      <c r="L34" s="110" t="e">
        <f t="shared" si="13"/>
        <v>#REF!</v>
      </c>
      <c r="M34" s="153"/>
    </row>
    <row r="35" spans="1:13" s="77" customFormat="1" ht="27" customHeight="1">
      <c r="A35" s="89"/>
      <c r="B35" s="108"/>
      <c r="C35" s="130" t="s">
        <v>57</v>
      </c>
      <c r="D35" s="131"/>
      <c r="E35" s="110">
        <f t="shared" si="7"/>
        <v>79.92</v>
      </c>
      <c r="F35" s="110">
        <f t="shared" si="8"/>
        <v>80.55</v>
      </c>
      <c r="G35" s="110">
        <f t="shared" si="9"/>
        <v>84.78</v>
      </c>
      <c r="H35" s="110">
        <f t="shared" si="10"/>
        <v>87.92999999999999</v>
      </c>
      <c r="I35" s="110">
        <f t="shared" si="11"/>
        <v>86.39999999999999</v>
      </c>
      <c r="J35" s="110">
        <f t="shared" si="15"/>
        <v>89.37</v>
      </c>
      <c r="K35" s="154">
        <v>90</v>
      </c>
      <c r="L35" s="110">
        <f t="shared" si="13"/>
        <v>88.28999999999999</v>
      </c>
      <c r="M35" s="155" t="s">
        <v>58</v>
      </c>
    </row>
    <row r="36" spans="1:13" s="77" customFormat="1" ht="19.5" customHeight="1">
      <c r="A36" s="89"/>
      <c r="B36" s="132" t="s">
        <v>59</v>
      </c>
      <c r="C36" s="133" t="s">
        <v>60</v>
      </c>
      <c r="D36" s="109" t="s">
        <v>61</v>
      </c>
      <c r="E36" s="110" t="e">
        <f t="shared" si="7"/>
        <v>#REF!</v>
      </c>
      <c r="F36" s="110" t="e">
        <f t="shared" si="8"/>
        <v>#REF!</v>
      </c>
      <c r="G36" s="110" t="e">
        <f t="shared" si="9"/>
        <v>#REF!</v>
      </c>
      <c r="H36" s="110" t="e">
        <f t="shared" si="10"/>
        <v>#REF!</v>
      </c>
      <c r="I36" s="110" t="e">
        <f t="shared" si="11"/>
        <v>#REF!</v>
      </c>
      <c r="J36" s="110" t="e">
        <f t="shared" si="15"/>
        <v>#REF!</v>
      </c>
      <c r="K36" s="110" t="e">
        <f>'附件3-1'!#REF!*0.95</f>
        <v>#REF!</v>
      </c>
      <c r="L36" s="110" t="e">
        <f t="shared" si="13"/>
        <v>#REF!</v>
      </c>
      <c r="M36" s="156" t="s">
        <v>62</v>
      </c>
    </row>
    <row r="37" spans="1:13" s="77" customFormat="1" ht="19.5" customHeight="1">
      <c r="A37" s="89"/>
      <c r="B37" s="132"/>
      <c r="C37" s="109"/>
      <c r="D37" s="109" t="s">
        <v>63</v>
      </c>
      <c r="E37" s="110" t="e">
        <f t="shared" si="7"/>
        <v>#REF!</v>
      </c>
      <c r="F37" s="110" t="e">
        <f t="shared" si="8"/>
        <v>#REF!</v>
      </c>
      <c r="G37" s="110" t="e">
        <f t="shared" si="9"/>
        <v>#REF!</v>
      </c>
      <c r="H37" s="110" t="e">
        <f t="shared" si="10"/>
        <v>#REF!</v>
      </c>
      <c r="I37" s="110" t="e">
        <f t="shared" si="11"/>
        <v>#REF!</v>
      </c>
      <c r="J37" s="110" t="e">
        <f t="shared" si="15"/>
        <v>#REF!</v>
      </c>
      <c r="K37" s="110" t="e">
        <f>'附件3-1'!#REF!*0.95</f>
        <v>#REF!</v>
      </c>
      <c r="L37" s="110" t="e">
        <f t="shared" si="13"/>
        <v>#REF!</v>
      </c>
      <c r="M37" s="156"/>
    </row>
    <row r="38" spans="1:13" s="77" customFormat="1" ht="19.5" customHeight="1">
      <c r="A38" s="89"/>
      <c r="B38" s="132"/>
      <c r="C38" s="125" t="s">
        <v>64</v>
      </c>
      <c r="D38" s="125"/>
      <c r="E38" s="110" t="e">
        <f t="shared" si="7"/>
        <v>#REF!</v>
      </c>
      <c r="F38" s="110" t="e">
        <f t="shared" si="8"/>
        <v>#REF!</v>
      </c>
      <c r="G38" s="110" t="e">
        <f t="shared" si="9"/>
        <v>#REF!</v>
      </c>
      <c r="H38" s="110" t="e">
        <f t="shared" si="10"/>
        <v>#REF!</v>
      </c>
      <c r="I38" s="110" t="e">
        <f t="shared" si="11"/>
        <v>#REF!</v>
      </c>
      <c r="J38" s="110" t="e">
        <f t="shared" si="15"/>
        <v>#REF!</v>
      </c>
      <c r="K38" s="110" t="e">
        <f>'附件3-1'!#REF!*0.95</f>
        <v>#REF!</v>
      </c>
      <c r="L38" s="110" t="e">
        <f t="shared" si="13"/>
        <v>#REF!</v>
      </c>
      <c r="M38" s="157" t="s">
        <v>65</v>
      </c>
    </row>
    <row r="41" spans="5:11" ht="20.25">
      <c r="E41" s="134"/>
      <c r="F41" s="134"/>
      <c r="G41" s="134"/>
      <c r="H41" s="134"/>
      <c r="I41" s="134"/>
      <c r="J41" s="134"/>
      <c r="K41" s="134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tabSelected="1" zoomScaleSheetLayoutView="100" workbookViewId="0" topLeftCell="A1">
      <pane xSplit="4" ySplit="4" topLeftCell="E5" activePane="bottomRight" state="frozen"/>
      <selection pane="bottomRight" activeCell="C14" sqref="C14:D14"/>
    </sheetView>
  </sheetViews>
  <sheetFormatPr defaultColWidth="9.00390625" defaultRowHeight="14.25"/>
  <cols>
    <col min="1" max="1" width="7.375" style="78" customWidth="1"/>
    <col min="2" max="2" width="7.00390625" style="79" customWidth="1"/>
    <col min="3" max="3" width="6.25390625" style="79" customWidth="1"/>
    <col min="4" max="4" width="27.625" style="79" customWidth="1"/>
    <col min="5" max="5" width="12.25390625" style="80" customWidth="1"/>
    <col min="6" max="6" width="51.25390625" style="78" customWidth="1"/>
    <col min="7" max="7" width="9.00390625" style="81" customWidth="1"/>
    <col min="8" max="199" width="9.00390625" style="78" customWidth="1"/>
    <col min="200" max="16384" width="9.00390625" style="1" customWidth="1"/>
  </cols>
  <sheetData>
    <row r="1" spans="1:2" ht="30" customHeight="1">
      <c r="A1" s="82" t="s">
        <v>66</v>
      </c>
      <c r="B1" s="82"/>
    </row>
    <row r="2" spans="1:206" s="75" customFormat="1" ht="33" customHeight="1">
      <c r="A2" s="83"/>
      <c r="B2" s="83"/>
      <c r="C2" s="84" t="s">
        <v>67</v>
      </c>
      <c r="D2" s="84"/>
      <c r="E2" s="84"/>
      <c r="F2" s="84"/>
      <c r="G2" s="85"/>
      <c r="GR2" s="1"/>
      <c r="GS2" s="1"/>
      <c r="GT2" s="1"/>
      <c r="GU2" s="1"/>
      <c r="GV2" s="1"/>
      <c r="GW2" s="1"/>
      <c r="GX2" s="1"/>
    </row>
    <row r="3" spans="1:7" s="76" customFormat="1" ht="22.5" customHeight="1">
      <c r="A3" s="86" t="s">
        <v>2</v>
      </c>
      <c r="B3" s="86" t="s">
        <v>68</v>
      </c>
      <c r="C3" s="86"/>
      <c r="D3" s="86"/>
      <c r="E3" s="87" t="s">
        <v>4</v>
      </c>
      <c r="F3" s="86" t="s">
        <v>5</v>
      </c>
      <c r="G3" s="88"/>
    </row>
    <row r="4" spans="1:7" s="76" customFormat="1" ht="21.75" customHeight="1">
      <c r="A4" s="86"/>
      <c r="B4" s="86"/>
      <c r="C4" s="86"/>
      <c r="D4" s="86"/>
      <c r="E4" s="87"/>
      <c r="F4" s="86"/>
      <c r="G4" s="88"/>
    </row>
    <row r="5" spans="1:7" s="77" customFormat="1" ht="22.5" customHeight="1">
      <c r="A5" s="89" t="s">
        <v>6</v>
      </c>
      <c r="B5" s="89" t="s">
        <v>7</v>
      </c>
      <c r="C5" s="90" t="s">
        <v>8</v>
      </c>
      <c r="D5" s="90"/>
      <c r="E5" s="91">
        <v>143.33219999999997</v>
      </c>
      <c r="F5" s="92" t="s">
        <v>69</v>
      </c>
      <c r="G5" s="93"/>
    </row>
    <row r="6" spans="1:7" s="77" customFormat="1" ht="22.5" customHeight="1">
      <c r="A6" s="89"/>
      <c r="B6" s="89"/>
      <c r="C6" s="90" t="s">
        <v>10</v>
      </c>
      <c r="D6" s="90" t="s">
        <v>11</v>
      </c>
      <c r="E6" s="91">
        <v>167.372919</v>
      </c>
      <c r="F6" s="92"/>
      <c r="G6" s="93"/>
    </row>
    <row r="7" spans="1:7" s="77" customFormat="1" ht="22.5" customHeight="1">
      <c r="A7" s="89"/>
      <c r="B7" s="89"/>
      <c r="C7" s="90"/>
      <c r="D7" s="90" t="s">
        <v>12</v>
      </c>
      <c r="E7" s="91">
        <v>186.25585049999995</v>
      </c>
      <c r="F7" s="92"/>
      <c r="G7" s="93"/>
    </row>
    <row r="8" spans="1:7" s="77" customFormat="1" ht="22.5" customHeight="1">
      <c r="A8" s="89"/>
      <c r="B8" s="89"/>
      <c r="C8" s="90"/>
      <c r="D8" s="90" t="s">
        <v>13</v>
      </c>
      <c r="E8" s="91">
        <v>250.77585099999996</v>
      </c>
      <c r="F8" s="92"/>
      <c r="G8" s="93"/>
    </row>
    <row r="9" spans="1:7" s="77" customFormat="1" ht="22.5" customHeight="1">
      <c r="A9" s="89"/>
      <c r="B9" s="89" t="s">
        <v>14</v>
      </c>
      <c r="C9" s="90" t="s">
        <v>15</v>
      </c>
      <c r="D9" s="90"/>
      <c r="E9" s="91">
        <v>3841.7544</v>
      </c>
      <c r="F9" s="94" t="s">
        <v>70</v>
      </c>
      <c r="G9" s="93"/>
    </row>
    <row r="10" spans="1:7" s="77" customFormat="1" ht="22.5" customHeight="1">
      <c r="A10" s="89"/>
      <c r="B10" s="89"/>
      <c r="C10" s="90" t="s">
        <v>17</v>
      </c>
      <c r="D10" s="90"/>
      <c r="E10" s="91">
        <v>3780.2799996825934</v>
      </c>
      <c r="F10" s="94"/>
      <c r="G10" s="93"/>
    </row>
    <row r="11" spans="1:7" s="77" customFormat="1" ht="27" customHeight="1">
      <c r="A11" s="89"/>
      <c r="B11" s="89"/>
      <c r="C11" s="90" t="s">
        <v>18</v>
      </c>
      <c r="D11" s="90"/>
      <c r="E11" s="91">
        <v>4135.099854424668</v>
      </c>
      <c r="F11" s="94"/>
      <c r="G11" s="93"/>
    </row>
    <row r="12" spans="1:7" s="77" customFormat="1" ht="42.75" customHeight="1">
      <c r="A12" s="89"/>
      <c r="B12" s="89"/>
      <c r="C12" s="90" t="s">
        <v>19</v>
      </c>
      <c r="D12" s="90"/>
      <c r="E12" s="91">
        <v>1272</v>
      </c>
      <c r="F12" s="94" t="s">
        <v>71</v>
      </c>
      <c r="G12" s="93"/>
    </row>
    <row r="13" spans="1:7" s="77" customFormat="1" ht="31.5" customHeight="1">
      <c r="A13" s="89"/>
      <c r="B13" s="95" t="s">
        <v>21</v>
      </c>
      <c r="C13" s="96" t="s">
        <v>72</v>
      </c>
      <c r="D13" s="96"/>
      <c r="E13" s="91">
        <v>2818.10907</v>
      </c>
      <c r="F13" s="97" t="s">
        <v>73</v>
      </c>
      <c r="G13" s="93"/>
    </row>
    <row r="14" spans="1:7" s="77" customFormat="1" ht="24.75" customHeight="1">
      <c r="A14" s="89"/>
      <c r="B14" s="95"/>
      <c r="C14" s="90" t="s">
        <v>26</v>
      </c>
      <c r="D14" s="90"/>
      <c r="E14" s="91">
        <v>2770.191564</v>
      </c>
      <c r="F14" s="97"/>
      <c r="G14" s="93"/>
    </row>
    <row r="15" spans="1:7" s="77" customFormat="1" ht="24.75" customHeight="1">
      <c r="A15" s="89"/>
      <c r="B15" s="95"/>
      <c r="C15" s="90" t="s">
        <v>27</v>
      </c>
      <c r="D15" s="90"/>
      <c r="E15" s="91">
        <v>2582.03762775</v>
      </c>
      <c r="F15" s="97"/>
      <c r="G15" s="93"/>
    </row>
    <row r="16" spans="1:7" s="77" customFormat="1" ht="24.75" customHeight="1">
      <c r="A16" s="89"/>
      <c r="B16" s="95"/>
      <c r="C16" s="90" t="s">
        <v>74</v>
      </c>
      <c r="D16" s="90" t="s">
        <v>29</v>
      </c>
      <c r="E16" s="91">
        <v>2066.37255</v>
      </c>
      <c r="F16" s="97"/>
      <c r="G16" s="93"/>
    </row>
    <row r="17" spans="1:7" s="77" customFormat="1" ht="24.75" customHeight="1">
      <c r="A17" s="89"/>
      <c r="B17" s="95"/>
      <c r="C17" s="90"/>
      <c r="D17" s="90" t="s">
        <v>30</v>
      </c>
      <c r="E17" s="91">
        <v>2124.4564038599997</v>
      </c>
      <c r="F17" s="97"/>
      <c r="G17" s="93"/>
    </row>
    <row r="18" spans="1:7" s="77" customFormat="1" ht="24.75" customHeight="1">
      <c r="A18" s="89"/>
      <c r="B18" s="95"/>
      <c r="C18" s="90"/>
      <c r="D18" s="90" t="s">
        <v>31</v>
      </c>
      <c r="E18" s="91">
        <v>2189.49078357</v>
      </c>
      <c r="F18" s="97"/>
      <c r="G18" s="93"/>
    </row>
    <row r="19" spans="1:7" s="77" customFormat="1" ht="24.75" customHeight="1">
      <c r="A19" s="89"/>
      <c r="B19" s="95"/>
      <c r="C19" s="90"/>
      <c r="D19" s="90" t="s">
        <v>32</v>
      </c>
      <c r="E19" s="91">
        <v>2227.925313</v>
      </c>
      <c r="F19" s="97"/>
      <c r="G19" s="93"/>
    </row>
    <row r="20" spans="1:7" s="77" customFormat="1" ht="28.5" customHeight="1">
      <c r="A20" s="89"/>
      <c r="B20" s="95"/>
      <c r="C20" s="90"/>
      <c r="D20" s="90" t="s">
        <v>33</v>
      </c>
      <c r="E20" s="91">
        <v>2518.6700337750003</v>
      </c>
      <c r="F20" s="97"/>
      <c r="G20" s="93"/>
    </row>
    <row r="21" spans="1:7" s="77" customFormat="1" ht="24.75" customHeight="1">
      <c r="A21" s="89"/>
      <c r="B21" s="95"/>
      <c r="C21" s="90"/>
      <c r="D21" s="90" t="s">
        <v>34</v>
      </c>
      <c r="E21" s="91">
        <v>2740.6310006249996</v>
      </c>
      <c r="F21" s="97"/>
      <c r="G21" s="93"/>
    </row>
    <row r="22" spans="1:7" s="77" customFormat="1" ht="24.75" customHeight="1">
      <c r="A22" s="89"/>
      <c r="B22" s="95"/>
      <c r="C22" s="90" t="s">
        <v>35</v>
      </c>
      <c r="D22" s="90" t="s">
        <v>29</v>
      </c>
      <c r="E22" s="91">
        <v>2618.657577</v>
      </c>
      <c r="F22" s="94" t="s">
        <v>75</v>
      </c>
      <c r="G22" s="93"/>
    </row>
    <row r="23" spans="1:7" s="77" customFormat="1" ht="24.75" customHeight="1">
      <c r="A23" s="89"/>
      <c r="B23" s="95"/>
      <c r="C23" s="90"/>
      <c r="D23" s="90" t="s">
        <v>37</v>
      </c>
      <c r="E23" s="91">
        <v>2237.8814716500005</v>
      </c>
      <c r="F23" s="94"/>
      <c r="G23" s="93"/>
    </row>
    <row r="24" spans="1:7" s="77" customFormat="1" ht="24.75" customHeight="1">
      <c r="A24" s="89"/>
      <c r="B24" s="95"/>
      <c r="C24" s="90"/>
      <c r="D24" s="90" t="s">
        <v>38</v>
      </c>
      <c r="E24" s="91">
        <v>2328.3009250500004</v>
      </c>
      <c r="F24" s="94"/>
      <c r="G24" s="93"/>
    </row>
    <row r="25" spans="1:7" s="77" customFormat="1" ht="33" customHeight="1">
      <c r="A25" s="89"/>
      <c r="B25" s="95"/>
      <c r="C25" s="90"/>
      <c r="D25" s="90" t="s">
        <v>39</v>
      </c>
      <c r="E25" s="91">
        <v>2517.215140125</v>
      </c>
      <c r="F25" s="94"/>
      <c r="G25" s="93"/>
    </row>
    <row r="26" spans="1:7" s="77" customFormat="1" ht="28.5" customHeight="1">
      <c r="A26" s="89"/>
      <c r="B26" s="95"/>
      <c r="C26" s="90"/>
      <c r="D26" s="90" t="s">
        <v>34</v>
      </c>
      <c r="E26" s="91">
        <v>2778.5250416532544</v>
      </c>
      <c r="F26" s="94"/>
      <c r="G26" s="93"/>
    </row>
    <row r="27" spans="1:7" s="77" customFormat="1" ht="120" customHeight="1">
      <c r="A27" s="89"/>
      <c r="B27" s="89" t="s">
        <v>40</v>
      </c>
      <c r="C27" s="98" t="s">
        <v>41</v>
      </c>
      <c r="D27" s="98"/>
      <c r="E27" s="99">
        <v>1244.6000000000001</v>
      </c>
      <c r="F27" s="100" t="s">
        <v>76</v>
      </c>
      <c r="G27" s="93"/>
    </row>
    <row r="28" spans="1:7" s="77" customFormat="1" ht="24.75" customHeight="1">
      <c r="A28" s="89"/>
      <c r="B28" s="89"/>
      <c r="C28" s="90" t="s">
        <v>43</v>
      </c>
      <c r="D28" s="90" t="s">
        <v>44</v>
      </c>
      <c r="E28" s="91">
        <v>629.9305410000001</v>
      </c>
      <c r="F28" s="94" t="s">
        <v>77</v>
      </c>
      <c r="G28" s="93"/>
    </row>
    <row r="29" spans="1:7" s="77" customFormat="1" ht="24.75" customHeight="1">
      <c r="A29" s="89"/>
      <c r="B29" s="89"/>
      <c r="C29" s="90"/>
      <c r="D29" s="90" t="s">
        <v>46</v>
      </c>
      <c r="E29" s="91">
        <v>1077.0184199999999</v>
      </c>
      <c r="F29" s="94"/>
      <c r="G29" s="93"/>
    </row>
    <row r="30" spans="1:7" s="77" customFormat="1" ht="27.75" customHeight="1" hidden="1">
      <c r="A30" s="89"/>
      <c r="B30" s="90" t="s">
        <v>47</v>
      </c>
      <c r="C30" s="90"/>
      <c r="D30" s="90"/>
      <c r="E30" s="91"/>
      <c r="F30" s="94" t="s">
        <v>78</v>
      </c>
      <c r="G30" s="93"/>
    </row>
    <row r="31" spans="1:7" s="77" customFormat="1" ht="24.75" customHeight="1">
      <c r="A31" s="89" t="s">
        <v>49</v>
      </c>
      <c r="B31" s="89" t="s">
        <v>50</v>
      </c>
      <c r="C31" s="90" t="s">
        <v>51</v>
      </c>
      <c r="D31" s="90" t="s">
        <v>52</v>
      </c>
      <c r="E31" s="91">
        <v>2170.63828</v>
      </c>
      <c r="F31" s="101" t="s">
        <v>79</v>
      </c>
      <c r="G31" s="93"/>
    </row>
    <row r="32" spans="1:7" s="77" customFormat="1" ht="24.75" customHeight="1">
      <c r="A32" s="89"/>
      <c r="B32" s="89"/>
      <c r="C32" s="90"/>
      <c r="D32" s="90" t="s">
        <v>54</v>
      </c>
      <c r="E32" s="102">
        <v>1631.764707</v>
      </c>
      <c r="F32" s="101"/>
      <c r="G32" s="93"/>
    </row>
    <row r="33" spans="1:7" s="77" customFormat="1" ht="24.75" customHeight="1">
      <c r="A33" s="89"/>
      <c r="B33" s="89"/>
      <c r="C33" s="94" t="s">
        <v>55</v>
      </c>
      <c r="D33" s="94"/>
      <c r="E33" s="91">
        <v>487.131614</v>
      </c>
      <c r="F33" s="101"/>
      <c r="G33" s="93"/>
    </row>
    <row r="34" spans="1:7" s="77" customFormat="1" ht="27" customHeight="1">
      <c r="A34" s="89"/>
      <c r="B34" s="89"/>
      <c r="C34" s="90" t="s">
        <v>56</v>
      </c>
      <c r="D34" s="90"/>
      <c r="E34" s="91">
        <v>2019.1984</v>
      </c>
      <c r="F34" s="101"/>
      <c r="G34" s="93"/>
    </row>
    <row r="35" spans="1:7" s="77" customFormat="1" ht="55.5" customHeight="1">
      <c r="A35" s="89"/>
      <c r="B35" s="89"/>
      <c r="C35" s="98" t="s">
        <v>57</v>
      </c>
      <c r="D35" s="98"/>
      <c r="E35" s="99">
        <v>277</v>
      </c>
      <c r="F35" s="94" t="s">
        <v>80</v>
      </c>
      <c r="G35" s="93"/>
    </row>
    <row r="36" spans="1:7" s="77" customFormat="1" ht="28.5" customHeight="1">
      <c r="A36" s="89"/>
      <c r="B36" s="89" t="s">
        <v>59</v>
      </c>
      <c r="C36" s="90" t="s">
        <v>81</v>
      </c>
      <c r="D36" s="90" t="s">
        <v>61</v>
      </c>
      <c r="E36" s="91">
        <v>766.0333929999999</v>
      </c>
      <c r="F36" s="94" t="s">
        <v>82</v>
      </c>
      <c r="G36" s="93"/>
    </row>
    <row r="37" spans="1:7" s="77" customFormat="1" ht="33.75" customHeight="1">
      <c r="A37" s="89"/>
      <c r="B37" s="89"/>
      <c r="C37" s="90"/>
      <c r="D37" s="90" t="s">
        <v>63</v>
      </c>
      <c r="E37" s="91">
        <v>2412.9420880000002</v>
      </c>
      <c r="F37" s="94"/>
      <c r="G37" s="93"/>
    </row>
    <row r="38" spans="1:7" s="77" customFormat="1" ht="48" customHeight="1">
      <c r="A38" s="89"/>
      <c r="B38" s="89"/>
      <c r="C38" s="90" t="s">
        <v>83</v>
      </c>
      <c r="D38" s="90"/>
      <c r="E38" s="91">
        <v>27.763978</v>
      </c>
      <c r="F38" s="94" t="s">
        <v>84</v>
      </c>
      <c r="G38" s="93"/>
    </row>
    <row r="39" spans="2:206" s="78" customFormat="1" ht="20.25">
      <c r="B39" s="79"/>
      <c r="C39" s="79"/>
      <c r="D39" s="79"/>
      <c r="E39" s="80"/>
      <c r="G39" s="81"/>
      <c r="GR39" s="1"/>
      <c r="GS39" s="1"/>
      <c r="GT39" s="1"/>
      <c r="GU39" s="1"/>
      <c r="GV39" s="1"/>
      <c r="GW39" s="1"/>
      <c r="GX39" s="1"/>
    </row>
    <row r="40" spans="2:206" s="78" customFormat="1" ht="20.25">
      <c r="B40" s="79"/>
      <c r="C40" s="79"/>
      <c r="D40" s="79"/>
      <c r="E40" s="80"/>
      <c r="G40" s="81"/>
      <c r="GR40" s="1"/>
      <c r="GS40" s="1"/>
      <c r="GT40" s="1"/>
      <c r="GU40" s="1"/>
      <c r="GV40" s="1"/>
      <c r="GW40" s="1"/>
      <c r="GX40" s="1"/>
    </row>
    <row r="41" spans="2:206" s="78" customFormat="1" ht="20.25">
      <c r="B41" s="79"/>
      <c r="C41" s="79"/>
      <c r="D41" s="79"/>
      <c r="E41" s="80"/>
      <c r="G41" s="81"/>
      <c r="GR41" s="1"/>
      <c r="GS41" s="1"/>
      <c r="GT41" s="1"/>
      <c r="GU41" s="1"/>
      <c r="GV41" s="1"/>
      <c r="GW41" s="1"/>
      <c r="GX41" s="1"/>
    </row>
  </sheetData>
  <sheetProtection/>
  <mergeCells count="42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E3:E4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.39305555555555555"/>
  <pageSetup fitToHeight="1" fitToWidth="1" horizontalDpi="600" verticalDpi="600" orientation="portrait" paperSize="9" scale="68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7"/>
  <sheetViews>
    <sheetView zoomScaleSheetLayoutView="100" workbookViewId="0" topLeftCell="A1">
      <selection activeCell="F26" sqref="F26"/>
    </sheetView>
  </sheetViews>
  <sheetFormatPr defaultColWidth="9.00390625" defaultRowHeight="14.25"/>
  <cols>
    <col min="1" max="1" width="4.50390625" style="4" customWidth="1"/>
    <col min="2" max="2" width="5.50390625" style="4" customWidth="1"/>
    <col min="3" max="3" width="17.875" style="4" customWidth="1"/>
    <col min="4" max="5" width="7.125" style="4" customWidth="1"/>
    <col min="6" max="6" width="11.75390625" style="4" customWidth="1"/>
    <col min="7" max="7" width="11.25390625" style="4" customWidth="1"/>
    <col min="8" max="8" width="16.50390625" style="4" customWidth="1"/>
    <col min="9" max="9" width="9.00390625" style="4" customWidth="1"/>
    <col min="10" max="10" width="20.50390625" style="4" customWidth="1"/>
    <col min="11" max="16384" width="9.00390625" style="4" customWidth="1"/>
  </cols>
  <sheetData>
    <row r="1" spans="1:235" s="1" customFormat="1" ht="16.5" customHeight="1">
      <c r="A1" s="2" t="s">
        <v>85</v>
      </c>
      <c r="B1" s="2"/>
      <c r="C1" s="2"/>
      <c r="D1" s="2"/>
      <c r="E1" s="2"/>
      <c r="F1" s="2"/>
      <c r="G1" s="2"/>
      <c r="H1" s="2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</row>
    <row r="2" spans="1:235" s="1" customFormat="1" ht="21.75" customHeight="1">
      <c r="A2" s="53" t="s">
        <v>86</v>
      </c>
      <c r="B2" s="53"/>
      <c r="C2" s="53"/>
      <c r="D2" s="53"/>
      <c r="E2" s="53"/>
      <c r="F2" s="53"/>
      <c r="G2" s="53"/>
      <c r="H2" s="5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</row>
    <row r="3" spans="1:235" s="1" customFormat="1" ht="19.5" customHeight="1">
      <c r="A3" s="6" t="s">
        <v>87</v>
      </c>
      <c r="B3" s="54"/>
      <c r="C3" s="54"/>
      <c r="D3" s="54"/>
      <c r="E3" s="54"/>
      <c r="F3" s="54"/>
      <c r="G3" s="54"/>
      <c r="H3" s="5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</row>
    <row r="4" spans="1:235" s="1" customFormat="1" ht="22.5" customHeight="1">
      <c r="A4" s="13" t="s">
        <v>88</v>
      </c>
      <c r="B4" s="13"/>
      <c r="C4" s="13"/>
      <c r="D4" s="55" t="s">
        <v>89</v>
      </c>
      <c r="E4" s="56"/>
      <c r="F4" s="55" t="s">
        <v>90</v>
      </c>
      <c r="G4" s="56"/>
      <c r="H4" s="57" t="s">
        <v>91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</row>
    <row r="5" spans="1:235" s="1" customFormat="1" ht="18" customHeight="1">
      <c r="A5" s="13"/>
      <c r="B5" s="13"/>
      <c r="C5" s="13"/>
      <c r="D5" s="14" t="s">
        <v>92</v>
      </c>
      <c r="E5" s="14" t="s">
        <v>93</v>
      </c>
      <c r="F5" s="14" t="s">
        <v>94</v>
      </c>
      <c r="G5" s="14" t="s">
        <v>95</v>
      </c>
      <c r="H5" s="58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</row>
    <row r="6" spans="1:235" s="1" customFormat="1" ht="22.5" customHeight="1">
      <c r="A6" s="59" t="s">
        <v>96</v>
      </c>
      <c r="B6" s="60" t="s">
        <v>97</v>
      </c>
      <c r="C6" s="61" t="s">
        <v>98</v>
      </c>
      <c r="D6" s="20">
        <v>3</v>
      </c>
      <c r="E6" s="62" t="s">
        <v>99</v>
      </c>
      <c r="F6" s="21">
        <v>2350</v>
      </c>
      <c r="G6" s="21">
        <v>7050</v>
      </c>
      <c r="H6" s="63" t="s">
        <v>100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</row>
    <row r="7" spans="1:235" s="1" customFormat="1" ht="22.5" customHeight="1">
      <c r="A7" s="59"/>
      <c r="B7" s="60"/>
      <c r="C7" s="61" t="s">
        <v>101</v>
      </c>
      <c r="D7" s="20">
        <v>20</v>
      </c>
      <c r="E7" s="62" t="s">
        <v>102</v>
      </c>
      <c r="F7" s="21">
        <v>175</v>
      </c>
      <c r="G7" s="21">
        <v>3500</v>
      </c>
      <c r="H7" s="63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</row>
    <row r="8" spans="1:235" s="1" customFormat="1" ht="22.5" customHeight="1">
      <c r="A8" s="59"/>
      <c r="B8" s="60"/>
      <c r="C8" s="61" t="s">
        <v>103</v>
      </c>
      <c r="D8" s="20">
        <v>250</v>
      </c>
      <c r="E8" s="62" t="s">
        <v>102</v>
      </c>
      <c r="F8" s="21">
        <v>42.5</v>
      </c>
      <c r="G8" s="21">
        <v>10625</v>
      </c>
      <c r="H8" s="63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</row>
    <row r="9" spans="1:235" s="1" customFormat="1" ht="22.5" customHeight="1">
      <c r="A9" s="59"/>
      <c r="B9" s="60"/>
      <c r="C9" s="61" t="s">
        <v>104</v>
      </c>
      <c r="D9" s="20">
        <v>40</v>
      </c>
      <c r="E9" s="62" t="s">
        <v>102</v>
      </c>
      <c r="F9" s="21">
        <v>285</v>
      </c>
      <c r="G9" s="21">
        <v>11400</v>
      </c>
      <c r="H9" s="63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</row>
    <row r="10" spans="1:235" s="1" customFormat="1" ht="22.5" customHeight="1">
      <c r="A10" s="59"/>
      <c r="B10" s="60"/>
      <c r="C10" s="61" t="s">
        <v>105</v>
      </c>
      <c r="D10" s="20">
        <v>40</v>
      </c>
      <c r="E10" s="62" t="s">
        <v>102</v>
      </c>
      <c r="F10" s="21">
        <v>328</v>
      </c>
      <c r="G10" s="21">
        <v>13120</v>
      </c>
      <c r="H10" s="63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</row>
    <row r="11" spans="1:235" s="1" customFormat="1" ht="22.5" customHeight="1">
      <c r="A11" s="59"/>
      <c r="B11" s="60" t="s">
        <v>106</v>
      </c>
      <c r="C11" s="61" t="s">
        <v>107</v>
      </c>
      <c r="D11" s="20">
        <v>1</v>
      </c>
      <c r="E11" s="62" t="s">
        <v>99</v>
      </c>
      <c r="F11" s="21">
        <v>1868</v>
      </c>
      <c r="G11" s="21">
        <v>1868</v>
      </c>
      <c r="H11" s="64" t="s">
        <v>108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</row>
    <row r="12" spans="1:235" s="1" customFormat="1" ht="22.5" customHeight="1">
      <c r="A12" s="59"/>
      <c r="B12" s="60"/>
      <c r="C12" s="61" t="s">
        <v>109</v>
      </c>
      <c r="D12" s="20">
        <v>2</v>
      </c>
      <c r="E12" s="62" t="s">
        <v>99</v>
      </c>
      <c r="F12" s="21">
        <v>1525</v>
      </c>
      <c r="G12" s="21">
        <v>3050</v>
      </c>
      <c r="H12" s="6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</row>
    <row r="13" spans="1:235" s="1" customFormat="1" ht="22.5" customHeight="1">
      <c r="A13" s="59"/>
      <c r="B13" s="60"/>
      <c r="C13" s="61" t="s">
        <v>110</v>
      </c>
      <c r="D13" s="20">
        <v>14</v>
      </c>
      <c r="E13" s="62" t="s">
        <v>102</v>
      </c>
      <c r="F13" s="21">
        <v>185</v>
      </c>
      <c r="G13" s="21">
        <v>2590</v>
      </c>
      <c r="H13" s="6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</row>
    <row r="14" spans="1:235" s="1" customFormat="1" ht="22.5" customHeight="1">
      <c r="A14" s="59"/>
      <c r="B14" s="60"/>
      <c r="C14" s="61" t="s">
        <v>111</v>
      </c>
      <c r="D14" s="20">
        <v>51</v>
      </c>
      <c r="E14" s="62" t="s">
        <v>102</v>
      </c>
      <c r="F14" s="21">
        <v>185</v>
      </c>
      <c r="G14" s="21">
        <v>9435</v>
      </c>
      <c r="H14" s="6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</row>
    <row r="15" spans="1:235" s="1" customFormat="1" ht="22.5" customHeight="1">
      <c r="A15" s="59"/>
      <c r="B15" s="60"/>
      <c r="C15" s="61" t="s">
        <v>112</v>
      </c>
      <c r="D15" s="20">
        <v>24</v>
      </c>
      <c r="E15" s="62" t="s">
        <v>102</v>
      </c>
      <c r="F15" s="21">
        <v>220</v>
      </c>
      <c r="G15" s="21">
        <v>5280</v>
      </c>
      <c r="H15" s="6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</row>
    <row r="16" spans="1:235" s="1" customFormat="1" ht="22.5" customHeight="1">
      <c r="A16" s="59"/>
      <c r="B16" s="60"/>
      <c r="C16" s="61" t="s">
        <v>113</v>
      </c>
      <c r="D16" s="20">
        <v>4.5</v>
      </c>
      <c r="E16" s="62" t="s">
        <v>114</v>
      </c>
      <c r="F16" s="21">
        <v>3200</v>
      </c>
      <c r="G16" s="21">
        <v>14400</v>
      </c>
      <c r="H16" s="6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</row>
    <row r="17" spans="1:235" s="1" customFormat="1" ht="22.5" customHeight="1">
      <c r="A17" s="59"/>
      <c r="B17" s="60"/>
      <c r="C17" s="61" t="s">
        <v>115</v>
      </c>
      <c r="D17" s="20">
        <v>1</v>
      </c>
      <c r="E17" s="62" t="s">
        <v>116</v>
      </c>
      <c r="F17" s="21">
        <v>4200</v>
      </c>
      <c r="G17" s="21">
        <v>4200</v>
      </c>
      <c r="H17" s="6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</row>
    <row r="18" spans="1:235" s="1" customFormat="1" ht="22.5" customHeight="1">
      <c r="A18" s="59"/>
      <c r="B18" s="60"/>
      <c r="C18" s="61" t="s">
        <v>117</v>
      </c>
      <c r="D18" s="20">
        <v>1</v>
      </c>
      <c r="E18" s="62" t="s">
        <v>116</v>
      </c>
      <c r="F18" s="21">
        <v>3250</v>
      </c>
      <c r="G18" s="21">
        <v>3250</v>
      </c>
      <c r="H18" s="6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</row>
    <row r="19" spans="1:235" s="1" customFormat="1" ht="22.5" customHeight="1">
      <c r="A19" s="59"/>
      <c r="B19" s="60"/>
      <c r="C19" s="61" t="s">
        <v>118</v>
      </c>
      <c r="D19" s="20">
        <v>2</v>
      </c>
      <c r="E19" s="62" t="s">
        <v>116</v>
      </c>
      <c r="F19" s="21">
        <v>3130</v>
      </c>
      <c r="G19" s="21">
        <v>6260</v>
      </c>
      <c r="H19" s="6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</row>
    <row r="20" spans="1:235" s="1" customFormat="1" ht="22.5" customHeight="1">
      <c r="A20" s="59"/>
      <c r="B20" s="60"/>
      <c r="C20" s="65" t="s">
        <v>119</v>
      </c>
      <c r="D20" s="20">
        <v>2</v>
      </c>
      <c r="E20" s="62" t="s">
        <v>116</v>
      </c>
      <c r="F20" s="21">
        <v>4200</v>
      </c>
      <c r="G20" s="21">
        <v>8400</v>
      </c>
      <c r="H20" s="6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</row>
    <row r="21" spans="1:235" s="1" customFormat="1" ht="22.5" customHeight="1">
      <c r="A21" s="66" t="s">
        <v>120</v>
      </c>
      <c r="B21" s="66"/>
      <c r="C21" s="65" t="s">
        <v>121</v>
      </c>
      <c r="D21" s="20">
        <v>12</v>
      </c>
      <c r="E21" s="62" t="s">
        <v>116</v>
      </c>
      <c r="F21" s="21">
        <v>310</v>
      </c>
      <c r="G21" s="21">
        <v>3720</v>
      </c>
      <c r="H21" s="67" t="s">
        <v>122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</row>
    <row r="22" spans="1:235" s="1" customFormat="1" ht="22.5" customHeight="1">
      <c r="A22" s="66"/>
      <c r="B22" s="66"/>
      <c r="C22" s="65" t="s">
        <v>123</v>
      </c>
      <c r="D22" s="20">
        <v>18</v>
      </c>
      <c r="E22" s="62" t="s">
        <v>116</v>
      </c>
      <c r="F22" s="21">
        <v>185</v>
      </c>
      <c r="G22" s="21">
        <v>3330</v>
      </c>
      <c r="H22" s="67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</row>
    <row r="23" spans="1:235" s="1" customFormat="1" ht="22.5" customHeight="1">
      <c r="A23" s="66"/>
      <c r="B23" s="66"/>
      <c r="C23" s="65" t="s">
        <v>124</v>
      </c>
      <c r="D23" s="20">
        <v>30</v>
      </c>
      <c r="E23" s="62" t="s">
        <v>116</v>
      </c>
      <c r="F23" s="21">
        <v>250</v>
      </c>
      <c r="G23" s="21">
        <v>7500</v>
      </c>
      <c r="H23" s="67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</row>
    <row r="24" spans="1:235" s="1" customFormat="1" ht="22.5" customHeight="1">
      <c r="A24" s="66"/>
      <c r="B24" s="66"/>
      <c r="C24" s="68" t="s">
        <v>125</v>
      </c>
      <c r="D24" s="20">
        <v>4</v>
      </c>
      <c r="E24" s="62" t="s">
        <v>116</v>
      </c>
      <c r="F24" s="21">
        <v>155</v>
      </c>
      <c r="G24" s="21">
        <v>620</v>
      </c>
      <c r="H24" s="67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</row>
    <row r="25" spans="1:235" s="1" customFormat="1" ht="22.5" customHeight="1">
      <c r="A25" s="66"/>
      <c r="B25" s="66"/>
      <c r="C25" s="68" t="s">
        <v>126</v>
      </c>
      <c r="D25" s="20">
        <v>79</v>
      </c>
      <c r="E25" s="62" t="s">
        <v>114</v>
      </c>
      <c r="F25" s="21">
        <v>62.5</v>
      </c>
      <c r="G25" s="21">
        <v>4937.5</v>
      </c>
      <c r="H25" s="67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</row>
    <row r="26" spans="1:235" s="1" customFormat="1" ht="27" customHeight="1">
      <c r="A26" s="69" t="s">
        <v>127</v>
      </c>
      <c r="B26" s="25"/>
      <c r="C26" s="25"/>
      <c r="D26" s="70" t="s">
        <v>128</v>
      </c>
      <c r="E26" s="71"/>
      <c r="F26" s="28" t="s">
        <v>129</v>
      </c>
      <c r="G26" s="21">
        <v>124535.5</v>
      </c>
      <c r="H26" s="72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</row>
    <row r="27" spans="1:235" s="1" customFormat="1" ht="91.5" customHeight="1">
      <c r="A27" s="73" t="s">
        <v>130</v>
      </c>
      <c r="B27" s="74"/>
      <c r="C27" s="74"/>
      <c r="D27" s="74"/>
      <c r="E27" s="74"/>
      <c r="F27" s="74"/>
      <c r="G27" s="74"/>
      <c r="H27" s="7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3930555555555555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Z29"/>
  <sheetViews>
    <sheetView zoomScaleSheetLayoutView="100" workbookViewId="0" topLeftCell="A24">
      <selection activeCell="M7" sqref="M7"/>
    </sheetView>
  </sheetViews>
  <sheetFormatPr defaultColWidth="9.00390625" defaultRowHeight="14.25"/>
  <cols>
    <col min="1" max="1" width="5.875" style="1" customWidth="1"/>
    <col min="2" max="2" width="2.50390625" style="1" customWidth="1"/>
    <col min="3" max="3" width="26.125" style="1" customWidth="1"/>
    <col min="4" max="4" width="9.00390625" style="1" customWidth="1"/>
    <col min="5" max="5" width="10.25390625" style="1" customWidth="1"/>
    <col min="6" max="6" width="10.75390625" style="1" customWidth="1"/>
    <col min="7" max="7" width="12.375" style="1" customWidth="1"/>
    <col min="8" max="16384" width="9.00390625" style="1" customWidth="1"/>
  </cols>
  <sheetData>
    <row r="1" spans="1:234" ht="19.5" customHeight="1">
      <c r="A1" s="2" t="s">
        <v>131</v>
      </c>
      <c r="B1" s="2"/>
      <c r="C1" s="2"/>
      <c r="D1" s="2"/>
      <c r="E1" s="2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</row>
    <row r="2" spans="1:7" ht="24" customHeight="1">
      <c r="A2" s="5" t="s">
        <v>132</v>
      </c>
      <c r="B2" s="5"/>
      <c r="C2" s="5"/>
      <c r="D2" s="5"/>
      <c r="E2" s="5"/>
      <c r="F2" s="5"/>
      <c r="G2" s="5"/>
    </row>
    <row r="3" spans="1:7" ht="15.75">
      <c r="A3" s="6" t="s">
        <v>87</v>
      </c>
      <c r="B3" s="6"/>
      <c r="C3" s="6"/>
      <c r="D3" s="6"/>
      <c r="E3" s="6"/>
      <c r="F3" s="6"/>
      <c r="G3" s="6"/>
    </row>
    <row r="4" spans="1:7" ht="27.75" customHeight="1">
      <c r="A4" s="7" t="s">
        <v>133</v>
      </c>
      <c r="B4" s="8"/>
      <c r="C4" s="8"/>
      <c r="D4" s="9" t="s">
        <v>89</v>
      </c>
      <c r="E4" s="10"/>
      <c r="F4" s="9" t="s">
        <v>90</v>
      </c>
      <c r="G4" s="11"/>
    </row>
    <row r="5" spans="1:7" ht="27.75" customHeight="1">
      <c r="A5" s="12"/>
      <c r="B5" s="13"/>
      <c r="C5" s="13"/>
      <c r="D5" s="14" t="s">
        <v>93</v>
      </c>
      <c r="E5" s="14" t="s">
        <v>92</v>
      </c>
      <c r="F5" s="14" t="s">
        <v>94</v>
      </c>
      <c r="G5" s="15" t="s">
        <v>95</v>
      </c>
    </row>
    <row r="6" spans="1:7" ht="30" customHeight="1">
      <c r="A6" s="16" t="s">
        <v>134</v>
      </c>
      <c r="B6" s="17"/>
      <c r="C6" s="18" t="s">
        <v>135</v>
      </c>
      <c r="D6" s="19" t="s">
        <v>136</v>
      </c>
      <c r="E6" s="20">
        <v>450</v>
      </c>
      <c r="F6" s="21">
        <v>2391.32</v>
      </c>
      <c r="G6" s="22">
        <v>1076094.15</v>
      </c>
    </row>
    <row r="7" spans="1:7" ht="30" customHeight="1">
      <c r="A7" s="16"/>
      <c r="B7" s="17"/>
      <c r="C7" s="18" t="s">
        <v>137</v>
      </c>
      <c r="D7" s="19" t="s">
        <v>136</v>
      </c>
      <c r="E7" s="20">
        <v>690</v>
      </c>
      <c r="F7" s="21">
        <v>345.30029</v>
      </c>
      <c r="G7" s="22">
        <v>238257.20010000002</v>
      </c>
    </row>
    <row r="8" spans="1:7" ht="30" customHeight="1">
      <c r="A8" s="16"/>
      <c r="B8" s="17"/>
      <c r="C8" s="18" t="s">
        <v>138</v>
      </c>
      <c r="D8" s="19" t="s">
        <v>102</v>
      </c>
      <c r="E8" s="20">
        <v>5500</v>
      </c>
      <c r="F8" s="21">
        <v>149.486475</v>
      </c>
      <c r="G8" s="22">
        <v>822175.6125</v>
      </c>
    </row>
    <row r="9" spans="1:7" ht="30" customHeight="1">
      <c r="A9" s="16"/>
      <c r="B9" s="17"/>
      <c r="C9" s="18" t="s">
        <v>139</v>
      </c>
      <c r="D9" s="19" t="s">
        <v>102</v>
      </c>
      <c r="E9" s="20">
        <v>4500</v>
      </c>
      <c r="F9" s="21">
        <v>49.397873000000004</v>
      </c>
      <c r="G9" s="22">
        <v>222290.4285</v>
      </c>
    </row>
    <row r="10" spans="1:7" ht="30" customHeight="1">
      <c r="A10" s="16"/>
      <c r="B10" s="17"/>
      <c r="C10" s="23" t="s">
        <v>140</v>
      </c>
      <c r="D10" s="19" t="s">
        <v>102</v>
      </c>
      <c r="E10" s="20">
        <v>10000</v>
      </c>
      <c r="F10" s="21">
        <v>41.543772800000006</v>
      </c>
      <c r="G10" s="22">
        <v>415437.72800000006</v>
      </c>
    </row>
    <row r="11" spans="1:234" ht="30" customHeight="1">
      <c r="A11" s="24" t="s">
        <v>127</v>
      </c>
      <c r="B11" s="25"/>
      <c r="C11" s="25"/>
      <c r="D11" s="26" t="s">
        <v>141</v>
      </c>
      <c r="E11" s="27"/>
      <c r="F11" s="28" t="s">
        <v>129</v>
      </c>
      <c r="G11" s="22">
        <v>2774255.12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</row>
    <row r="12" spans="1:7" ht="21" customHeight="1">
      <c r="A12" s="29" t="s">
        <v>142</v>
      </c>
      <c r="B12" s="30" t="s">
        <v>143</v>
      </c>
      <c r="C12" s="31"/>
      <c r="D12" s="31"/>
      <c r="E12" s="31"/>
      <c r="F12" s="32"/>
      <c r="G12" s="33"/>
    </row>
    <row r="13" spans="1:7" ht="21" customHeight="1">
      <c r="A13" s="34"/>
      <c r="B13" s="30" t="s">
        <v>144</v>
      </c>
      <c r="C13" s="31"/>
      <c r="D13" s="30"/>
      <c r="E13" s="30" t="s">
        <v>145</v>
      </c>
      <c r="F13" s="30"/>
      <c r="G13" s="33"/>
    </row>
    <row r="14" spans="1:7" ht="21" customHeight="1">
      <c r="A14" s="34"/>
      <c r="B14" s="35" t="s">
        <v>146</v>
      </c>
      <c r="C14" s="36"/>
      <c r="D14" s="30"/>
      <c r="E14" s="30" t="s">
        <v>147</v>
      </c>
      <c r="F14" s="30"/>
      <c r="G14" s="33"/>
    </row>
    <row r="15" spans="1:7" ht="21" customHeight="1">
      <c r="A15" s="34"/>
      <c r="B15" s="35" t="s">
        <v>148</v>
      </c>
      <c r="C15" s="36"/>
      <c r="D15" s="30"/>
      <c r="E15" s="37" t="s">
        <v>149</v>
      </c>
      <c r="F15" s="30"/>
      <c r="G15" s="33"/>
    </row>
    <row r="16" spans="1:7" ht="21" customHeight="1">
      <c r="A16" s="34"/>
      <c r="B16" s="30" t="s">
        <v>150</v>
      </c>
      <c r="C16" s="31"/>
      <c r="D16" s="30"/>
      <c r="E16" s="30" t="s">
        <v>151</v>
      </c>
      <c r="F16" s="30"/>
      <c r="G16" s="33"/>
    </row>
    <row r="17" spans="1:12" ht="21" customHeight="1">
      <c r="A17" s="34"/>
      <c r="B17" s="38" t="s">
        <v>152</v>
      </c>
      <c r="C17" s="38"/>
      <c r="D17" s="30"/>
      <c r="E17" s="30" t="s">
        <v>153</v>
      </c>
      <c r="F17" s="30"/>
      <c r="G17" s="39"/>
      <c r="H17" s="40"/>
      <c r="I17" s="40"/>
      <c r="J17" s="40"/>
      <c r="K17" s="40"/>
      <c r="L17" s="40"/>
    </row>
    <row r="18" spans="1:7" ht="21" customHeight="1">
      <c r="A18" s="34"/>
      <c r="B18" s="30" t="s">
        <v>154</v>
      </c>
      <c r="C18" s="31"/>
      <c r="D18" s="30"/>
      <c r="E18" s="30" t="s">
        <v>155</v>
      </c>
      <c r="F18" s="30"/>
      <c r="G18" s="33"/>
    </row>
    <row r="19" spans="1:12" ht="21" customHeight="1">
      <c r="A19" s="34"/>
      <c r="B19" s="30" t="s">
        <v>156</v>
      </c>
      <c r="C19" s="31"/>
      <c r="D19" s="31"/>
      <c r="E19" s="32"/>
      <c r="F19" s="32"/>
      <c r="G19" s="41"/>
      <c r="H19" s="40"/>
      <c r="I19" s="40"/>
      <c r="J19" s="40"/>
      <c r="K19" s="40"/>
      <c r="L19" s="40"/>
    </row>
    <row r="20" spans="1:12" ht="21" customHeight="1">
      <c r="A20" s="34"/>
      <c r="B20" s="30" t="s">
        <v>157</v>
      </c>
      <c r="C20" s="31"/>
      <c r="D20" s="31"/>
      <c r="E20" s="37" t="s">
        <v>158</v>
      </c>
      <c r="F20" s="37"/>
      <c r="G20" s="41"/>
      <c r="H20" s="40"/>
      <c r="I20" s="40"/>
      <c r="J20" s="40"/>
      <c r="K20" s="40"/>
      <c r="L20" s="40"/>
    </row>
    <row r="21" spans="1:7" ht="21" customHeight="1">
      <c r="A21" s="34"/>
      <c r="B21" s="30" t="s">
        <v>159</v>
      </c>
      <c r="C21" s="31"/>
      <c r="D21" s="31"/>
      <c r="E21" s="37" t="s">
        <v>160</v>
      </c>
      <c r="F21" s="37"/>
      <c r="G21" s="33"/>
    </row>
    <row r="22" spans="1:7" ht="21" customHeight="1">
      <c r="A22" s="34"/>
      <c r="B22" s="30" t="s">
        <v>161</v>
      </c>
      <c r="C22" s="31"/>
      <c r="D22" s="31"/>
      <c r="E22" s="30" t="s">
        <v>162</v>
      </c>
      <c r="F22" s="30"/>
      <c r="G22" s="33"/>
    </row>
    <row r="23" spans="1:7" ht="21" customHeight="1">
      <c r="A23" s="34"/>
      <c r="B23" s="30" t="s">
        <v>163</v>
      </c>
      <c r="C23" s="31"/>
      <c r="D23" s="31"/>
      <c r="E23" s="30" t="s">
        <v>164</v>
      </c>
      <c r="F23" s="30"/>
      <c r="G23" s="42"/>
    </row>
    <row r="24" spans="1:7" ht="21" customHeight="1">
      <c r="A24" s="34"/>
      <c r="B24" s="35" t="s">
        <v>165</v>
      </c>
      <c r="C24" s="43"/>
      <c r="D24" s="36"/>
      <c r="E24" s="37" t="s">
        <v>166</v>
      </c>
      <c r="F24" s="37"/>
      <c r="G24" s="33"/>
    </row>
    <row r="25" spans="1:7" ht="21" customHeight="1">
      <c r="A25" s="34"/>
      <c r="B25" s="35" t="s">
        <v>167</v>
      </c>
      <c r="C25" s="43"/>
      <c r="D25" s="36"/>
      <c r="E25" s="30" t="s">
        <v>168</v>
      </c>
      <c r="F25" s="30"/>
      <c r="G25" s="44"/>
    </row>
    <row r="26" spans="1:7" ht="21" customHeight="1">
      <c r="A26" s="34"/>
      <c r="B26" s="38" t="s">
        <v>169</v>
      </c>
      <c r="C26" s="38"/>
      <c r="D26" s="38"/>
      <c r="E26" s="30" t="s">
        <v>170</v>
      </c>
      <c r="F26" s="30"/>
      <c r="G26" s="44"/>
    </row>
    <row r="27" spans="1:7" ht="21" customHeight="1">
      <c r="A27" s="34"/>
      <c r="B27" s="30" t="s">
        <v>171</v>
      </c>
      <c r="C27" s="31"/>
      <c r="D27" s="31"/>
      <c r="E27" s="31"/>
      <c r="F27" s="45"/>
      <c r="G27" s="44"/>
    </row>
    <row r="28" spans="1:7" ht="21" customHeight="1">
      <c r="A28" s="46"/>
      <c r="B28" s="30" t="s">
        <v>172</v>
      </c>
      <c r="C28" s="47"/>
      <c r="D28" s="47"/>
      <c r="E28" s="47"/>
      <c r="F28" s="45"/>
      <c r="G28" s="44"/>
    </row>
    <row r="29" spans="1:7" ht="21" customHeight="1">
      <c r="A29" s="48"/>
      <c r="B29" s="49" t="s">
        <v>173</v>
      </c>
      <c r="C29" s="50"/>
      <c r="D29" s="50"/>
      <c r="E29" s="50"/>
      <c r="F29" s="51"/>
      <c r="G29" s="52"/>
    </row>
  </sheetData>
  <sheetProtection/>
  <mergeCells count="12">
    <mergeCell ref="A1:E1"/>
    <mergeCell ref="A2:G2"/>
    <mergeCell ref="A3:G3"/>
    <mergeCell ref="D4:E4"/>
    <mergeCell ref="F4:G4"/>
    <mergeCell ref="A11:C11"/>
    <mergeCell ref="D11:E11"/>
    <mergeCell ref="B14:C14"/>
    <mergeCell ref="B15:C15"/>
    <mergeCell ref="B17:C17"/>
    <mergeCell ref="A4:C5"/>
    <mergeCell ref="A6:B10"/>
  </mergeCells>
  <printOptions horizontalCentered="1"/>
  <pageMargins left="0.16111111111111112" right="0.16111111111111112" top="0.9875" bottom="0.20069444444444445" header="0.16111111111111112" footer="0.3930555555555555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梁坚</cp:lastModifiedBy>
  <cp:lastPrinted>2015-09-21T03:29:47Z</cp:lastPrinted>
  <dcterms:created xsi:type="dcterms:W3CDTF">2015-09-10T08:39:04Z</dcterms:created>
  <dcterms:modified xsi:type="dcterms:W3CDTF">2023-08-25T09:54:23Z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9C09226EA64843A4A2C161D507B2F59E</vt:lpwstr>
  </property>
</Properties>
</file>